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eb08f643cdffe915/Dokumen/MODUL TRAINING DATA/CISM/"/>
    </mc:Choice>
  </mc:AlternateContent>
  <xr:revisionPtr revIDLastSave="15" documentId="13_ncr:1_{EBF67FDD-B6BD-437B-A406-5F8118983597}" xr6:coauthVersionLast="47" xr6:coauthVersionMax="47" xr10:uidLastSave="{82686045-1D7D-4E1C-88C9-4B9E6178FA3F}"/>
  <bookViews>
    <workbookView xWindow="-110" yWindow="-110" windowWidth="19420" windowHeight="10300" activeTab="4" xr2:uid="{00000000-000D-0000-FFFF-FFFF00000000}"/>
  </bookViews>
  <sheets>
    <sheet name="CONCEPT" sheetId="3" r:id="rId1"/>
    <sheet name="LOSS SCENARIO" sheetId="7" r:id="rId2"/>
    <sheet name="EXAMPLE" sheetId="1" r:id="rId3"/>
    <sheet name="VALUASI" sheetId="5" r:id="rId4"/>
    <sheet name="BCP DRP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7" i="3" l="1"/>
  <c r="K128" i="3"/>
  <c r="K129" i="3"/>
  <c r="K130" i="3"/>
  <c r="K108" i="3"/>
  <c r="J108" i="3"/>
  <c r="K107" i="3"/>
  <c r="J107" i="3"/>
  <c r="E5" i="6"/>
  <c r="R25" i="3"/>
  <c r="R24" i="3"/>
  <c r="C12" i="5"/>
  <c r="C10" i="5"/>
  <c r="M54" i="1"/>
  <c r="L108" i="3" l="1"/>
  <c r="H118" i="3" s="1"/>
  <c r="L107" i="3"/>
  <c r="H117" i="3" s="1"/>
  <c r="K53" i="1"/>
  <c r="M53" i="1" s="1"/>
  <c r="F42" i="1"/>
  <c r="L42" i="1"/>
  <c r="L43" i="1"/>
  <c r="F53" i="1" l="1"/>
  <c r="L5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Inhousetrainer.NET</author>
  </authors>
  <commentList>
    <comment ref="K5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Inhousetrainer.NET:</t>
        </r>
        <r>
          <rPr>
            <sz val="9"/>
            <color indexed="81"/>
            <rFont val="Tahoma"/>
            <family val="2"/>
          </rPr>
          <t xml:space="preserve">
SLE = ASSET VALUATION X EXPOSURE
LAPTOP = 5 JT
DATA SALES = 1 JT
PII = 0
</t>
        </r>
      </text>
    </comment>
    <comment ref="N5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Inhousetrainer.NET:</t>
        </r>
        <r>
          <rPr>
            <sz val="9"/>
            <color indexed="81"/>
            <rFont val="Tahoma"/>
            <family val="2"/>
          </rPr>
          <t xml:space="preserve">
DETAIL ACCEPTABLE ()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Hery Purnama</author>
  </authors>
  <commentList>
    <comment ref="C10" authorId="0" shapeId="0" xr:uid="{07E1F3A4-6D98-4555-829E-1C24B988E907}">
      <text>
        <r>
          <rPr>
            <b/>
            <sz val="9"/>
            <color indexed="81"/>
            <rFont val="Tahoma"/>
            <family val="2"/>
          </rPr>
          <t>SLE</t>
        </r>
      </text>
    </comment>
    <comment ref="D10" authorId="0" shapeId="0" xr:uid="{A902B936-D8B3-4613-8975-B31CEB747618}">
      <text>
        <r>
          <rPr>
            <b/>
            <sz val="9"/>
            <color indexed="81"/>
            <rFont val="Tahoma"/>
            <family val="2"/>
          </rPr>
          <t>Asset Value</t>
        </r>
      </text>
    </comment>
    <comment ref="E10" authorId="0" shapeId="0" xr:uid="{2D0EECC4-B21B-426F-A311-48BFE157429F}">
      <text>
        <r>
          <rPr>
            <b/>
            <sz val="9"/>
            <color indexed="81"/>
            <rFont val="Tahoma"/>
            <family val="2"/>
          </rPr>
          <t xml:space="preserve">Possibility Exposure </t>
        </r>
      </text>
    </comment>
    <comment ref="C11" authorId="0" shapeId="0" xr:uid="{9AD9BAF6-B4BA-49E8-8D9C-85C64070D6BF}">
      <text>
        <r>
          <rPr>
            <b/>
            <sz val="9"/>
            <color indexed="81"/>
            <rFont val="Tahoma"/>
            <family val="2"/>
          </rPr>
          <t>ARO</t>
        </r>
      </text>
    </comment>
    <comment ref="C12" authorId="0" shapeId="0" xr:uid="{B4615F19-4FE0-4A87-8C80-FA17BD8B1B5A}">
      <text>
        <r>
          <rPr>
            <b/>
            <sz val="9"/>
            <color indexed="81"/>
            <rFont val="Tahoma"/>
            <family val="2"/>
          </rPr>
          <t>ALE</t>
        </r>
      </text>
    </comment>
  </commentList>
</comments>
</file>

<file path=xl/sharedStrings.xml><?xml version="1.0" encoding="utf-8"?>
<sst xmlns="http://schemas.openxmlformats.org/spreadsheetml/2006/main" count="370" uniqueCount="256">
  <si>
    <t xml:space="preserve">A) </t>
  </si>
  <si>
    <t>GOVERNANCE</t>
  </si>
  <si>
    <t>BU (MARKETING)</t>
  </si>
  <si>
    <t>BU (PROCUREMENT)</t>
  </si>
  <si>
    <t>BU (PRODUCTION)</t>
  </si>
  <si>
    <t>SUBJECT AREA</t>
  </si>
  <si>
    <t>DATA GAJI</t>
  </si>
  <si>
    <t>PROGRAM IS</t>
  </si>
  <si>
    <t>B)</t>
  </si>
  <si>
    <t>IDENTIFICATION</t>
  </si>
  <si>
    <t>&gt; ASSET IDENTIFICATION</t>
  </si>
  <si>
    <t>1. SISTEM ABSENSI</t>
  </si>
  <si>
    <t>2. LAPTOP</t>
  </si>
  <si>
    <t>3. SERVER</t>
  </si>
  <si>
    <t>4. JARINGAN</t>
  </si>
  <si>
    <t>5. USER</t>
  </si>
  <si>
    <t>6. SKILL / KNOWLEDGE</t>
  </si>
  <si>
    <t>7. DEVELOPER</t>
  </si>
  <si>
    <t>C)</t>
  </si>
  <si>
    <t>SCOPE</t>
  </si>
  <si>
    <t>ASSET</t>
  </si>
  <si>
    <t>THREAT</t>
  </si>
  <si>
    <t>RISK PROFILE , THREAT ASSESMENT, VULNERABLE ASSES, ANALYSIS, RISK REGISTER, RISK TREATMENT , CONTROL</t>
  </si>
  <si>
    <t>RISK REGISTER</t>
  </si>
  <si>
    <t>THREAT / VULNERABLE ASSESMENT</t>
  </si>
  <si>
    <t>CONTEXT</t>
  </si>
  <si>
    <t>ASSEST IDENTIFICATION</t>
  </si>
  <si>
    <t>SRANGAN VIRUS</t>
  </si>
  <si>
    <t>TIDAK ADA PELINDUNG LATOP</t>
  </si>
  <si>
    <t>LISTRIK TIDAK STABIL</t>
  </si>
  <si>
    <t>CRITERIA</t>
  </si>
  <si>
    <t>LOW</t>
  </si>
  <si>
    <t>QUALITATIVE</t>
  </si>
  <si>
    <t>SEMI-QUANTITATIVE</t>
  </si>
  <si>
    <t>HIGH</t>
  </si>
  <si>
    <t>MEDIUM</t>
  </si>
  <si>
    <t>ASSET CRITERIA</t>
  </si>
  <si>
    <t>CRITICAL</t>
  </si>
  <si>
    <t>SENSITIVE</t>
  </si>
  <si>
    <t>DESCRIPTION</t>
  </si>
  <si>
    <t>LAPTOP (CRITICAL)</t>
  </si>
  <si>
    <t>PROSES (SISTEM ABSENSI) (MEDIUM)</t>
  </si>
  <si>
    <t>PII (SENSITIVE)</t>
  </si>
  <si>
    <t>RUSAK (MEDIUM)</t>
  </si>
  <si>
    <t>HILANG (HIGH)</t>
  </si>
  <si>
    <t>ASSET( VULNERABILITY)</t>
  </si>
  <si>
    <t>PROSES PEMILIHAN LOKASI DIMANA LAPTOP AKAN DIGUNAKAN TIDAK KOMPREHENSIF TERKAIT PROSES PENUGASAN PEGAWAI (MEDIUM)</t>
  </si>
  <si>
    <t>RISK</t>
  </si>
  <si>
    <t xml:space="preserve">RISK PROFILE </t>
  </si>
  <si>
    <t>IMPACT</t>
  </si>
  <si>
    <t>SEVERITY</t>
  </si>
  <si>
    <t>DETECTION</t>
  </si>
  <si>
    <t>SALES/ COLLECTION TIDAK DAPAT BEKERJA KARENA DATA ADA DI LAPTOP (HIGH)</t>
  </si>
  <si>
    <t>QONSEQUENCY (LOSS SCENARIO)</t>
  </si>
  <si>
    <t>80-100%</t>
  </si>
  <si>
    <t>50-79%</t>
  </si>
  <si>
    <t>&lt;50%</t>
  </si>
  <si>
    <t>BU (SALES)</t>
  </si>
  <si>
    <t>DATA NASABAH</t>
  </si>
  <si>
    <t>(BUSALES)- DATA NASABAH</t>
  </si>
  <si>
    <t>UNCERTAINTY/ POSSIBILITY/ PROBABIITY/ LIKELIHOOD</t>
  </si>
  <si>
    <t>RPN ( LIKEHOOD X SEVERITY X DETECTION)</t>
  </si>
  <si>
    <t>RISK = (THREAT X VULNERABLE X (CONSEQUENCY))</t>
  </si>
  <si>
    <t>SEMI QUALITATIVE</t>
  </si>
  <si>
    <t>THREAT , VULNERABLE, RISK CRITERIA, CONSEQUANCY</t>
  </si>
  <si>
    <t>QUANTITATIVE</t>
  </si>
  <si>
    <t>RISK TREATMENT
(ACCEPTANCE , AVOID, MITIGASI, TRANSFER)</t>
  </si>
  <si>
    <t>LOGICAL</t>
  </si>
  <si>
    <t>PHYSICAL</t>
  </si>
  <si>
    <t>ADMINISTRATIVE</t>
  </si>
  <si>
    <t>CONTROL DETERENT, DETECTIVE, PREVENTIVE, CORECTIVE</t>
  </si>
  <si>
    <t>CONTROL DETERENT</t>
  </si>
  <si>
    <t>PROJECT PAMERAN (BU SALES)
PROJECT MANAGEMENT</t>
  </si>
  <si>
    <t xml:space="preserve">DATA (ACCEPTANCE + MITIGASI )
LAPTOP (ACCEPTANCE, MITIGASI, TRANSFER)
</t>
  </si>
  <si>
    <t>DETERENT</t>
  </si>
  <si>
    <t>DETECTIVE</t>
  </si>
  <si>
    <t>PREVENTIVE</t>
  </si>
  <si>
    <t>CORRECTIVE</t>
  </si>
  <si>
    <t>COMPENSATING (LAYER DEFEBNSE)</t>
  </si>
  <si>
    <t>Terbakar sebagian</t>
  </si>
  <si>
    <t>incident classification</t>
  </si>
  <si>
    <t>terbakar 3/4</t>
  </si>
  <si>
    <t>terbakar seluruhnya</t>
  </si>
  <si>
    <t>Laptop hilang tanpa data</t>
  </si>
  <si>
    <t>Laptop hilang dengan data</t>
  </si>
  <si>
    <t>laptop hilang dengan data beserta PII</t>
  </si>
  <si>
    <t>23 jt + 2 jt + 10 M</t>
  </si>
  <si>
    <t>acceptance</t>
  </si>
  <si>
    <t>monitor</t>
  </si>
  <si>
    <t>LAPTOP</t>
  </si>
  <si>
    <t>MITIGATION</t>
  </si>
  <si>
    <t>RPN</t>
  </si>
  <si>
    <t>CONSEQUENCY (LOSS SCENARIO)</t>
  </si>
  <si>
    <t xml:space="preserve"> INHERENT RISK</t>
  </si>
  <si>
    <t>CONSEQUENCY (LOSS SCENARIO)
SLE = ASSET VALUE X EXPOSURE</t>
  </si>
  <si>
    <t>RISK EXPOSURE/SEVERITY/ MAGNITUDE</t>
  </si>
  <si>
    <t>EFFECT / CONSEQUENCIES</t>
  </si>
  <si>
    <t>-$$$</t>
  </si>
  <si>
    <t>+$$$</t>
  </si>
  <si>
    <t>TANGIBLE</t>
  </si>
  <si>
    <t>INTENGIBLE</t>
  </si>
  <si>
    <t>SERVER</t>
  </si>
  <si>
    <t>JARINGAN</t>
  </si>
  <si>
    <t>BUDGET</t>
  </si>
  <si>
    <t>SOURCE CODE</t>
  </si>
  <si>
    <t>LICENSE</t>
  </si>
  <si>
    <t>ACTOR</t>
  </si>
  <si>
    <t>EVENT</t>
  </si>
  <si>
    <t>FRAUD</t>
  </si>
  <si>
    <t>X</t>
  </si>
  <si>
    <t>VULNERABILITIES</t>
  </si>
  <si>
    <t>INHERENT RISK</t>
  </si>
  <si>
    <t>UNPROPER CONTROL</t>
  </si>
  <si>
    <t>RESIDUAL RISK</t>
  </si>
  <si>
    <t>ACCEPTANCE (CAPACITY)</t>
  </si>
  <si>
    <t>10 LAPTOP</t>
  </si>
  <si>
    <t>2 LAPTOP</t>
  </si>
  <si>
    <t>8 LAPTOP</t>
  </si>
  <si>
    <t>MONITOR/ DETECTIVE</t>
  </si>
  <si>
    <t>EXPOSURE/SEVERITY</t>
  </si>
  <si>
    <t>RISK APETITE/CAPACITY (LOSS SCENARIO)</t>
  </si>
  <si>
    <t>X NO CONTROL/ action needed &gt;&gt;</t>
  </si>
  <si>
    <t>Necessary action&gt;&gt;&gt;&gt;&gt;&gt;</t>
  </si>
  <si>
    <t>IMPACT/ MAGNITUDE</t>
  </si>
  <si>
    <t xml:space="preserve">ERROR </t>
  </si>
  <si>
    <t>Intentional / UNINTENTIONAL</t>
  </si>
  <si>
    <t>IT ASSETS</t>
  </si>
  <si>
    <t>treatment / response</t>
  </si>
  <si>
    <t>decision</t>
  </si>
  <si>
    <t>Priority</t>
  </si>
  <si>
    <t>80 JUTA (MITIGASI)</t>
  </si>
  <si>
    <t>20 JUTA (ACCEPTANCE)</t>
  </si>
  <si>
    <t>RISK TRANSFER (50 JUTA)</t>
  </si>
  <si>
    <t>RISK MITIGATION ( 20 JUTA)</t>
  </si>
  <si>
    <t>1 LAPTOP DITARIK</t>
  </si>
  <si>
    <t>RISK AVOIDANCE (-1) (10 JUTA)</t>
  </si>
  <si>
    <t>2 laptop di mitigasi OLEH TIM IT</t>
  </si>
  <si>
    <t>sewa laptop (5) 500 rb KE CV ADIKARYA</t>
  </si>
  <si>
    <t>CONTROL PREVENTIVE)</t>
  </si>
  <si>
    <t>INTERNAL AUDITOR</t>
  </si>
  <si>
    <t>(BUSALES)- CRM</t>
  </si>
  <si>
    <t>possibility ,  SEVERITY CRITERIA</t>
  </si>
  <si>
    <t>CONTROL DETTERENT</t>
  </si>
  <si>
    <t>CONTROL DETECTIIVE</t>
  </si>
  <si>
    <t>probability/ possibility</t>
  </si>
  <si>
    <t>RISK (uncertainty)</t>
  </si>
  <si>
    <t>i.p</t>
  </si>
  <si>
    <t>valuasi</t>
  </si>
  <si>
    <t>ALE = SLE X ARO</t>
  </si>
  <si>
    <t>SLE = ASSET VALUE X POSSIBILITY EXPOSURE</t>
  </si>
  <si>
    <t>DATA</t>
  </si>
  <si>
    <t>RPO</t>
  </si>
  <si>
    <t>SDO 1</t>
  </si>
  <si>
    <t>SDO 2</t>
  </si>
  <si>
    <t>SDO3</t>
  </si>
  <si>
    <t>MTD</t>
  </si>
  <si>
    <t>CONTROL CORRECTIVE</t>
  </si>
  <si>
    <t>PEOPLE</t>
  </si>
  <si>
    <t>SKILL &amp; KNOWLEGDE</t>
  </si>
  <si>
    <t>PROCESS / CONTRACT</t>
  </si>
  <si>
    <t xml:space="preserve">RISK TOLLERANCE | RISK APETITE </t>
  </si>
  <si>
    <t>`</t>
  </si>
  <si>
    <t xml:space="preserve">1q </t>
  </si>
  <si>
    <t>VULNERABILITY</t>
  </si>
  <si>
    <t>AIR</t>
  </si>
  <si>
    <t>BUKAN IP 67 (TIDAK ADA PELINDUNG)</t>
  </si>
  <si>
    <t>KOMPONEN LAPTOP RUSAK  KARENA TUMPAHAN AIR</t>
  </si>
  <si>
    <t>LOSS SCENARION</t>
  </si>
  <si>
    <t>RISK CRITERIA</t>
  </si>
  <si>
    <t>LAPTOP RUSAK</t>
  </si>
  <si>
    <t>LAPTOP HILANG</t>
  </si>
  <si>
    <t xml:space="preserve"> Risk Tolerance</t>
  </si>
  <si>
    <t>Reputation</t>
  </si>
  <si>
    <t>Risk Apetite</t>
  </si>
  <si>
    <t xml:space="preserve"> DATA TIDAK AVAILABLE (KEGIATAN BELAJAR MENGAJAR)</t>
  </si>
  <si>
    <t xml:space="preserve"> DATA TIDAK AVAILABLE (KEGIATAN TRANSAKSI VENDOR)</t>
  </si>
  <si>
    <t>Loss Scenario</t>
  </si>
  <si>
    <t>HIGHT IMPACT</t>
  </si>
  <si>
    <t>LOW IMPACT</t>
  </si>
  <si>
    <t>RTO</t>
  </si>
  <si>
    <t>RECOVERY TIME OBJECTIVE (MENGEMBALIKAN SISTEM DAN DATA)</t>
  </si>
  <si>
    <t>RECOVERY POINT OBJECTIVE (TOLERANSI KEHILANGAN DATA, PENENTUAN INTERVAL BACKUP)</t>
  </si>
  <si>
    <t>SDO</t>
  </si>
  <si>
    <t>SERVICE DELIVERY OBJECTIBE (SERVICE SIAP DIGUNAKAN)</t>
  </si>
  <si>
    <t>MAD</t>
  </si>
  <si>
    <t>MTO</t>
  </si>
  <si>
    <t>MAX. TOLERABLE DOWNTIME (TOTAL MAX TOLERANSI WAKTU DARI RTO S.D SDO TIM IRT MENYELESAIKAN INSIDEN DISASTER RECOVERY)</t>
  </si>
  <si>
    <t>MAX. ALLOWABLE DOWNTIME (TOTAL MAX KESELURUHAN PROSES DARI RTO S.D SDO YANG DIPERBOLEHKAN OLEH BISNIS )</t>
  </si>
  <si>
    <t>(M.A.D) Max. Allowable Downtime</t>
  </si>
  <si>
    <t>MTO - Maximum tolerable outage</t>
  </si>
  <si>
    <t>B.I.A</t>
  </si>
  <si>
    <t>BCM</t>
  </si>
  <si>
    <t>BCP</t>
  </si>
  <si>
    <t>Risk Capacity</t>
  </si>
  <si>
    <t>MAX. TOLERABLE OUTAGE  (max toleransi dari enterprise terhadap ketidak tersediaan layanan yang akan mempengaruhi reputasi organisasi - BIA)</t>
  </si>
  <si>
    <t>( MTD ) Max. Tolerable Downtime</t>
  </si>
  <si>
    <t>possibility</t>
  </si>
  <si>
    <t>laptop rusak</t>
  </si>
  <si>
    <t>trainer</t>
  </si>
  <si>
    <t>menyenggol gelas berisi air / menumpahkan air</t>
  </si>
  <si>
    <t>LAPTOP BUKAN IP67</t>
  </si>
  <si>
    <t>DAMPAK</t>
  </si>
  <si>
    <t>DATA MENGAJAR RUSAK</t>
  </si>
  <si>
    <t>LOSS = 1 M</t>
  </si>
  <si>
    <t>PRODUK</t>
  </si>
  <si>
    <t>UII GATEWAY</t>
  </si>
  <si>
    <t>UNIT BUSINESS</t>
  </si>
  <si>
    <t>MARKETING</t>
  </si>
  <si>
    <t>AKADEMIK</t>
  </si>
  <si>
    <t>KEUANGAN</t>
  </si>
  <si>
    <t>NETWORK</t>
  </si>
  <si>
    <t xml:space="preserve">SUBJECT AREA </t>
  </si>
  <si>
    <t>MAHASISWA</t>
  </si>
  <si>
    <t>DOSEN</t>
  </si>
  <si>
    <t>NILAI</t>
  </si>
  <si>
    <t>REGISTRASI</t>
  </si>
  <si>
    <t>MODUL : PERKULIAHAN, PENJADWALAN , UJIAN , TAGIHAN</t>
  </si>
  <si>
    <t>MOD : PERKULIAHAN</t>
  </si>
  <si>
    <t>PENERIMAAN MAHASISWA BARU 2025-2026</t>
  </si>
  <si>
    <t>ASESSMENT (IDENTIFICATION)</t>
  </si>
  <si>
    <t>DATABASE</t>
  </si>
  <si>
    <t>PEOPLE (MAHASISWA, DOSEN, STAFF AKADEMIK, DBA)</t>
  </si>
  <si>
    <t>MOD PERKULIAHAN (MAHASISWA)</t>
  </si>
  <si>
    <t>MODUL</t>
  </si>
  <si>
    <t>DBA</t>
  </si>
  <si>
    <t>DATA/ FILE HILANG</t>
  </si>
  <si>
    <t>MISSCONFIGURATION</t>
  </si>
  <si>
    <t>KELALAIAN</t>
  </si>
  <si>
    <t>INFORMASI TIDAK AVAILABLE, UPLOAD ULANG DOKUMEN</t>
  </si>
  <si>
    <t>LOSS SCENARIO</t>
  </si>
  <si>
    <t>CBA</t>
  </si>
  <si>
    <t>SLE</t>
  </si>
  <si>
    <t>EXPOSURE</t>
  </si>
  <si>
    <t>VALUASI</t>
  </si>
  <si>
    <t>ARO</t>
  </si>
  <si>
    <t>ALE</t>
  </si>
  <si>
    <t>POSSIBILITY</t>
  </si>
  <si>
    <t>ANALISIS</t>
  </si>
  <si>
    <t>SEVERITY/ EXPOSURE</t>
  </si>
  <si>
    <t>EFFECT/ CONSEQUENCIES</t>
  </si>
  <si>
    <t>THREATMENT</t>
  </si>
  <si>
    <t>CONTROL CRITERIA</t>
  </si>
  <si>
    <t>CONTROL TYPE</t>
  </si>
  <si>
    <t>EVALUATION</t>
  </si>
  <si>
    <t>MITIGASI</t>
  </si>
  <si>
    <t>GROWTH ? OR CHANGE</t>
  </si>
  <si>
    <t>ADMINISTRATIVE , TECHNICAL ?, PHYSICAL ?</t>
  </si>
  <si>
    <t>ACCEPTANCE</t>
  </si>
  <si>
    <r>
      <t>CONTROL DETTERENT ,</t>
    </r>
    <r>
      <rPr>
        <sz val="11"/>
        <color rgb="FFFF0000"/>
        <rFont val="Calibri"/>
        <family val="2"/>
        <scheme val="minor"/>
      </rPr>
      <t xml:space="preserve"> CONTROL DETECTIVE , CONTROL CORRECTIVE</t>
    </r>
  </si>
  <si>
    <r>
      <rPr>
        <sz val="11"/>
        <color rgb="FFFF0000"/>
        <rFont val="Calibri"/>
        <family val="2"/>
        <scheme val="minor"/>
      </rPr>
      <t>CONTROL PREVENTIVE</t>
    </r>
    <r>
      <rPr>
        <sz val="11"/>
        <color theme="1"/>
        <rFont val="Calibri"/>
        <family val="2"/>
        <scheme val="minor"/>
      </rPr>
      <t>, CONTROL DETECTIVE, CONTROL DETTERENT</t>
    </r>
  </si>
  <si>
    <t>DETAIL</t>
  </si>
  <si>
    <t>SOLUTION (GROWTH / CHANGE)</t>
  </si>
  <si>
    <t>NO CONNECTION</t>
  </si>
  <si>
    <t>DESIGN CONTROL</t>
  </si>
  <si>
    <t>EVENT MANAGEMENT</t>
  </si>
  <si>
    <t>liikeloohod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</si>
</sst>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_(* #,##0_);_(* \(#,##0\);_(* &quot;-&quot;??_);_(@_)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</font>
    <font>
      <i/>
      <sz val="24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i/>
      <sz val="28"/>
      <color theme="1"/>
      <name val="Calibri"/>
      <family val="2"/>
      <scheme val="minor"/>
    </font>
    <font>
      <b/>
      <i/>
      <sz val="24"/>
      <color rgb="FFFF000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/>
  </cellStyleXfs>
  <cellXfs count="222">
    <xf numFmtId="0" fontId="0" fillId="0" borderId="0" xfId="0"/>
    <xf numFmtId="0" fontId="0" fillId="2" borderId="1" xfId="0" applyFill="1" applyBorder="1"/>
    <xf numFmtId="0" fontId="1" fillId="2" borderId="1" xfId="0" applyFont="1" applyFill="1" applyBorder="1" applyAlignment="1">
      <alignment horizontal="center"/>
    </xf>
    <xf numFmtId="0" fontId="0" fillId="8" borderId="1" xfId="0" applyFill="1" applyBorder="1"/>
    <xf numFmtId="0" fontId="0" fillId="0" borderId="0" xfId="0" applyAlignment="1">
      <alignment horizontal="left"/>
    </xf>
    <xf numFmtId="0" fontId="0" fillId="9" borderId="0" xfId="0" applyFill="1" applyAlignment="1">
      <alignment horizontal="left"/>
    </xf>
    <xf numFmtId="0" fontId="0" fillId="9" borderId="0" xfId="0" applyFill="1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0" fillId="0" borderId="1" xfId="0" applyBorder="1"/>
    <xf numFmtId="0" fontId="0" fillId="10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5" borderId="1" xfId="0" applyFont="1" applyFill="1" applyBorder="1"/>
    <xf numFmtId="0" fontId="0" fillId="0" borderId="1" xfId="0" applyBorder="1" applyAlignment="1">
      <alignment wrapText="1"/>
    </xf>
    <xf numFmtId="0" fontId="0" fillId="0" borderId="3" xfId="0" applyBorder="1"/>
    <xf numFmtId="0" fontId="1" fillId="12" borderId="1" xfId="0" applyFont="1" applyFill="1" applyBorder="1"/>
    <xf numFmtId="0" fontId="0" fillId="3" borderId="1" xfId="0" applyFill="1" applyBorder="1"/>
    <xf numFmtId="0" fontId="0" fillId="13" borderId="1" xfId="0" applyFill="1" applyBorder="1"/>
    <xf numFmtId="0" fontId="1" fillId="13" borderId="1" xfId="0" applyFont="1" applyFill="1" applyBorder="1"/>
    <xf numFmtId="9" fontId="0" fillId="0" borderId="1" xfId="0" applyNumberFormat="1" applyBorder="1"/>
    <xf numFmtId="0" fontId="0" fillId="0" borderId="0" xfId="0" applyAlignment="1">
      <alignment horizontal="center"/>
    </xf>
    <xf numFmtId="0" fontId="0" fillId="8" borderId="1" xfId="0" applyFill="1" applyBorder="1" applyAlignment="1">
      <alignment horizontal="center" wrapText="1"/>
    </xf>
    <xf numFmtId="9" fontId="0" fillId="8" borderId="1" xfId="0" applyNumberFormat="1" applyFill="1" applyBorder="1"/>
    <xf numFmtId="0" fontId="0" fillId="8" borderId="1" xfId="0" applyFill="1" applyBorder="1" applyAlignment="1">
      <alignment horizontal="left" vertical="top" wrapText="1"/>
    </xf>
    <xf numFmtId="0" fontId="1" fillId="5" borderId="1" xfId="0" applyFont="1" applyFill="1" applyBorder="1" applyAlignment="1">
      <alignment wrapText="1"/>
    </xf>
    <xf numFmtId="0" fontId="1" fillId="7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5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13" borderId="0" xfId="0" applyFont="1" applyFill="1" applyAlignment="1">
      <alignment horizontal="center"/>
    </xf>
    <xf numFmtId="0" fontId="0" fillId="13" borderId="0" xfId="0" applyFill="1"/>
    <xf numFmtId="0" fontId="2" fillId="6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wrapText="1"/>
    </xf>
    <xf numFmtId="0" fontId="0" fillId="2" borderId="3" xfId="0" applyFill="1" applyBorder="1"/>
    <xf numFmtId="0" fontId="1" fillId="4" borderId="1" xfId="0" applyFont="1" applyFill="1" applyBorder="1" applyAlignment="1">
      <alignment wrapText="1"/>
    </xf>
    <xf numFmtId="0" fontId="0" fillId="10" borderId="0" xfId="0" applyFill="1"/>
    <xf numFmtId="0" fontId="0" fillId="15" borderId="1" xfId="0" applyFill="1" applyBorder="1"/>
    <xf numFmtId="0" fontId="0" fillId="0" borderId="1" xfId="0" applyBorder="1" applyAlignment="1">
      <alignment horizontal="center"/>
    </xf>
    <xf numFmtId="0" fontId="1" fillId="13" borderId="1" xfId="0" applyFont="1" applyFill="1" applyBorder="1" applyAlignment="1">
      <alignment wrapText="1"/>
    </xf>
    <xf numFmtId="9" fontId="0" fillId="13" borderId="1" xfId="0" applyNumberFormat="1" applyFill="1" applyBorder="1"/>
    <xf numFmtId="0" fontId="1" fillId="10" borderId="5" xfId="0" applyFont="1" applyFill="1" applyBorder="1" applyAlignment="1">
      <alignment wrapText="1"/>
    </xf>
    <xf numFmtId="0" fontId="0" fillId="10" borderId="5" xfId="0" applyFill="1" applyBorder="1"/>
    <xf numFmtId="0" fontId="1" fillId="16" borderId="1" xfId="0" applyFont="1" applyFill="1" applyBorder="1" applyAlignment="1">
      <alignment horizontal="center"/>
    </xf>
    <xf numFmtId="0" fontId="0" fillId="16" borderId="0" xfId="0" applyFill="1"/>
    <xf numFmtId="0" fontId="0" fillId="16" borderId="1" xfId="0" applyFill="1" applyBorder="1"/>
    <xf numFmtId="0" fontId="1" fillId="17" borderId="1" xfId="0" applyFont="1" applyFill="1" applyBorder="1" applyAlignment="1">
      <alignment horizontal="center"/>
    </xf>
    <xf numFmtId="0" fontId="0" fillId="17" borderId="0" xfId="0" applyFill="1"/>
    <xf numFmtId="0" fontId="0" fillId="17" borderId="1" xfId="0" applyFill="1" applyBorder="1" applyAlignment="1">
      <alignment horizontal="center" wrapText="1"/>
    </xf>
    <xf numFmtId="0" fontId="0" fillId="17" borderId="1" xfId="0" applyFill="1" applyBorder="1"/>
    <xf numFmtId="0" fontId="0" fillId="2" borderId="0" xfId="0" applyFill="1"/>
    <xf numFmtId="0" fontId="0" fillId="19" borderId="1" xfId="0" applyFill="1" applyBorder="1"/>
    <xf numFmtId="0" fontId="1" fillId="19" borderId="5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19" borderId="5" xfId="0" applyFill="1" applyBorder="1"/>
    <xf numFmtId="0" fontId="1" fillId="19" borderId="5" xfId="0" applyFont="1" applyFill="1" applyBorder="1"/>
    <xf numFmtId="0" fontId="0" fillId="2" borderId="0" xfId="0" applyFill="1" applyAlignment="1">
      <alignment horizontal="center"/>
    </xf>
    <xf numFmtId="0" fontId="1" fillId="21" borderId="1" xfId="0" applyFont="1" applyFill="1" applyBorder="1" applyAlignment="1">
      <alignment horizontal="center"/>
    </xf>
    <xf numFmtId="0" fontId="5" fillId="13" borderId="0" xfId="0" quotePrefix="1" applyFont="1" applyFill="1"/>
    <xf numFmtId="0" fontId="6" fillId="13" borderId="0" xfId="0" applyFont="1" applyFill="1"/>
    <xf numFmtId="0" fontId="1" fillId="19" borderId="1" xfId="0" applyFont="1" applyFill="1" applyBorder="1" applyAlignment="1">
      <alignment horizontal="right"/>
    </xf>
    <xf numFmtId="0" fontId="0" fillId="19" borderId="1" xfId="0" applyFill="1" applyBorder="1" applyAlignment="1">
      <alignment horizontal="right"/>
    </xf>
    <xf numFmtId="0" fontId="1" fillId="18" borderId="8" xfId="0" applyFont="1" applyFill="1" applyBorder="1" applyAlignment="1">
      <alignment horizontal="center" wrapText="1"/>
    </xf>
    <xf numFmtId="0" fontId="1" fillId="2" borderId="0" xfId="0" applyFont="1" applyFill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" fillId="0" borderId="19" xfId="0" applyFont="1" applyBorder="1" applyAlignment="1">
      <alignment horizontal="center"/>
    </xf>
    <xf numFmtId="0" fontId="1" fillId="10" borderId="20" xfId="0" applyFont="1" applyFill="1" applyBorder="1" applyAlignment="1">
      <alignment horizontal="center" vertical="center"/>
    </xf>
    <xf numFmtId="0" fontId="1" fillId="8" borderId="1" xfId="0" applyFont="1" applyFill="1" applyBorder="1"/>
    <xf numFmtId="0" fontId="1" fillId="23" borderId="0" xfId="0" applyFont="1" applyFill="1" applyAlignment="1">
      <alignment horizontal="center"/>
    </xf>
    <xf numFmtId="0" fontId="6" fillId="13" borderId="0" xfId="0" applyFont="1" applyFill="1" applyAlignment="1">
      <alignment wrapText="1"/>
    </xf>
    <xf numFmtId="0" fontId="0" fillId="8" borderId="0" xfId="0" applyFill="1"/>
    <xf numFmtId="0" fontId="1" fillId="8" borderId="0" xfId="0" applyFont="1" applyFill="1"/>
    <xf numFmtId="0" fontId="1" fillId="10" borderId="0" xfId="0" quotePrefix="1" applyFont="1" applyFill="1" applyAlignment="1">
      <alignment vertical="center"/>
    </xf>
    <xf numFmtId="0" fontId="13" fillId="25" borderId="0" xfId="0" applyFont="1" applyFill="1"/>
    <xf numFmtId="0" fontId="0" fillId="25" borderId="0" xfId="0" applyFill="1"/>
    <xf numFmtId="0" fontId="12" fillId="25" borderId="0" xfId="0" applyFont="1" applyFill="1"/>
    <xf numFmtId="0" fontId="13" fillId="25" borderId="0" xfId="0" applyFont="1" applyFill="1" applyAlignment="1">
      <alignment horizontal="left"/>
    </xf>
    <xf numFmtId="0" fontId="1" fillId="11" borderId="2" xfId="0" applyFont="1" applyFill="1" applyBorder="1"/>
    <xf numFmtId="0" fontId="0" fillId="0" borderId="1" xfId="0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10" fillId="8" borderId="5" xfId="0" applyFont="1" applyFill="1" applyBorder="1" applyAlignment="1">
      <alignment horizontal="center"/>
    </xf>
    <xf numFmtId="0" fontId="0" fillId="0" borderId="21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1" fillId="4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19" borderId="0" xfId="0" applyFont="1" applyFill="1" applyAlignment="1">
      <alignment horizontal="right"/>
    </xf>
    <xf numFmtId="0" fontId="0" fillId="26" borderId="0" xfId="0" applyFill="1" applyAlignment="1">
      <alignment horizontal="center"/>
    </xf>
    <xf numFmtId="0" fontId="16" fillId="0" borderId="0" xfId="0" applyFont="1"/>
    <xf numFmtId="0" fontId="0" fillId="26" borderId="0" xfId="0" applyFill="1"/>
    <xf numFmtId="0" fontId="0" fillId="0" borderId="27" xfId="0" applyBorder="1"/>
    <xf numFmtId="0" fontId="0" fillId="0" borderId="18" xfId="0" applyBorder="1"/>
    <xf numFmtId="0" fontId="1" fillId="0" borderId="12" xfId="0" applyFont="1" applyBorder="1"/>
    <xf numFmtId="0" fontId="1" fillId="0" borderId="15" xfId="0" applyFont="1" applyBorder="1"/>
    <xf numFmtId="0" fontId="1" fillId="0" borderId="17" xfId="0" applyFont="1" applyBorder="1"/>
    <xf numFmtId="0" fontId="15" fillId="28" borderId="0" xfId="0" applyFont="1" applyFill="1" applyAlignment="1">
      <alignment horizontal="center" vertical="center"/>
    </xf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5" borderId="0" xfId="0" applyFill="1"/>
    <xf numFmtId="0" fontId="17" fillId="0" borderId="0" xfId="0" applyFont="1"/>
    <xf numFmtId="0" fontId="1" fillId="10" borderId="0" xfId="0" applyFont="1" applyFill="1"/>
    <xf numFmtId="0" fontId="0" fillId="32" borderId="0" xfId="0" applyFill="1"/>
    <xf numFmtId="0" fontId="19" fillId="0" borderId="0" xfId="0" applyFont="1"/>
    <xf numFmtId="0" fontId="18" fillId="0" borderId="0" xfId="0" applyFont="1" applyAlignment="1">
      <alignment horizontal="right"/>
    </xf>
    <xf numFmtId="0" fontId="15" fillId="0" borderId="0" xfId="0" applyFont="1"/>
    <xf numFmtId="43" fontId="21" fillId="18" borderId="0" xfId="1" applyFont="1" applyFill="1"/>
    <xf numFmtId="0" fontId="0" fillId="0" borderId="4" xfId="0" applyBorder="1"/>
    <xf numFmtId="0" fontId="0" fillId="0" borderId="1" xfId="0" applyBorder="1" applyAlignment="1">
      <alignment horizontal="right"/>
    </xf>
    <xf numFmtId="164" fontId="1" fillId="0" borderId="0" xfId="1" applyNumberFormat="1" applyFont="1"/>
    <xf numFmtId="164" fontId="0" fillId="0" borderId="1" xfId="0" applyNumberFormat="1" applyBorder="1"/>
    <xf numFmtId="0" fontId="1" fillId="8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2" borderId="2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43" fontId="11" fillId="0" borderId="1" xfId="1" applyFont="1" applyBorder="1" applyAlignment="1">
      <alignment horizontal="center"/>
    </xf>
    <xf numFmtId="0" fontId="22" fillId="0" borderId="0" xfId="0" applyFont="1"/>
    <xf numFmtId="43" fontId="0" fillId="9" borderId="1" xfId="1" applyFont="1" applyFill="1" applyBorder="1"/>
    <xf numFmtId="0" fontId="0" fillId="31" borderId="1" xfId="0" applyFill="1" applyBorder="1"/>
    <xf numFmtId="43" fontId="0" fillId="8" borderId="1" xfId="1" applyFont="1" applyFill="1" applyBorder="1"/>
    <xf numFmtId="0" fontId="1" fillId="2" borderId="1" xfId="0" applyFont="1" applyFill="1" applyBorder="1"/>
    <xf numFmtId="0" fontId="23" fillId="18" borderId="1" xfId="0" applyFont="1" applyFill="1" applyBorder="1" applyAlignment="1">
      <alignment horizontal="center"/>
    </xf>
    <xf numFmtId="0" fontId="12" fillId="2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13" fillId="0" borderId="0" xfId="0" applyFont="1" applyAlignment="1">
      <alignment horizontal="left" indent="1"/>
    </xf>
    <xf numFmtId="0" fontId="24" fillId="9" borderId="5" xfId="0" applyFont="1" applyFill="1" applyBorder="1"/>
    <xf numFmtId="0" fontId="25" fillId="0" borderId="1" xfId="0" applyFont="1" applyBorder="1" applyAlignment="1">
      <alignment horizontal="center"/>
    </xf>
    <xf numFmtId="0" fontId="10" fillId="23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1" fillId="23" borderId="17" xfId="0" applyFont="1" applyFill="1" applyBorder="1" applyAlignment="1">
      <alignment horizontal="center"/>
    </xf>
    <xf numFmtId="0" fontId="1" fillId="23" borderId="18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4" fillId="25" borderId="2" xfId="0" applyFont="1" applyFill="1" applyBorder="1" applyAlignment="1">
      <alignment horizontal="center" vertical="center" wrapText="1"/>
    </xf>
    <xf numFmtId="0" fontId="14" fillId="25" borderId="3" xfId="0" applyFont="1" applyFill="1" applyBorder="1" applyAlignment="1">
      <alignment horizontal="center" vertical="center" wrapText="1"/>
    </xf>
    <xf numFmtId="0" fontId="14" fillId="25" borderId="21" xfId="0" applyFont="1" applyFill="1" applyBorder="1" applyAlignment="1">
      <alignment horizontal="center" vertical="center" wrapText="1"/>
    </xf>
    <xf numFmtId="0" fontId="14" fillId="25" borderId="4" xfId="0" applyFont="1" applyFill="1" applyBorder="1" applyAlignment="1">
      <alignment horizontal="center" vertical="center" wrapText="1"/>
    </xf>
    <xf numFmtId="0" fontId="6" fillId="13" borderId="0" xfId="0" applyFont="1" applyFill="1" applyAlignment="1">
      <alignment horizontal="center" vertical="top" wrapText="1"/>
    </xf>
    <xf numFmtId="0" fontId="5" fillId="20" borderId="0" xfId="0" applyFont="1" applyFill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5" fillId="13" borderId="0" xfId="0" applyFont="1" applyFill="1" applyAlignment="1">
      <alignment horizontal="center"/>
    </xf>
    <xf numFmtId="0" fontId="0" fillId="19" borderId="2" xfId="0" applyFill="1" applyBorder="1" applyAlignment="1">
      <alignment horizontal="center" vertical="center"/>
    </xf>
    <xf numFmtId="0" fontId="0" fillId="19" borderId="4" xfId="0" applyFill="1" applyBorder="1" applyAlignment="1">
      <alignment horizontal="center" vertical="center"/>
    </xf>
    <xf numFmtId="0" fontId="0" fillId="22" borderId="5" xfId="0" applyFill="1" applyBorder="1" applyAlignment="1">
      <alignment horizontal="center"/>
    </xf>
    <xf numFmtId="0" fontId="0" fillId="22" borderId="6" xfId="0" applyFill="1" applyBorder="1" applyAlignment="1">
      <alignment horizontal="center"/>
    </xf>
    <xf numFmtId="0" fontId="0" fillId="22" borderId="7" xfId="0" applyFill="1" applyBorder="1" applyAlignment="1">
      <alignment horizontal="center"/>
    </xf>
    <xf numFmtId="0" fontId="26" fillId="13" borderId="1" xfId="0" applyFont="1" applyFill="1" applyBorder="1" applyAlignment="1">
      <alignment horizontal="center"/>
    </xf>
    <xf numFmtId="0" fontId="26" fillId="13" borderId="5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14" borderId="0" xfId="0" applyFill="1" applyAlignment="1">
      <alignment horizontal="center"/>
    </xf>
    <xf numFmtId="0" fontId="1" fillId="7" borderId="0" xfId="0" applyFont="1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5" borderId="0" xfId="0" applyFont="1" applyFill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0" fillId="10" borderId="0" xfId="0" applyFill="1" applyAlignment="1">
      <alignment horizontal="center" wrapText="1"/>
    </xf>
    <xf numFmtId="0" fontId="0" fillId="10" borderId="0" xfId="0" applyFill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1" fillId="19" borderId="0" xfId="0" applyFont="1" applyFill="1" applyAlignment="1">
      <alignment horizontal="center"/>
    </xf>
    <xf numFmtId="0" fontId="0" fillId="26" borderId="0" xfId="0" applyFill="1" applyAlignment="1">
      <alignment horizontal="center"/>
    </xf>
    <xf numFmtId="0" fontId="0" fillId="27" borderId="0" xfId="0" applyFill="1" applyAlignment="1">
      <alignment horizontal="center"/>
    </xf>
    <xf numFmtId="0" fontId="15" fillId="0" borderId="1" xfId="0" applyFont="1" applyBorder="1" applyAlignment="1">
      <alignment horizontal="center"/>
    </xf>
    <xf numFmtId="0" fontId="0" fillId="5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4" borderId="0" xfId="0" applyFill="1" applyAlignment="1">
      <alignment horizontal="center"/>
    </xf>
    <xf numFmtId="0" fontId="0" fillId="9" borderId="0" xfId="0" applyFill="1" applyAlignment="1">
      <alignment horizontal="center"/>
    </xf>
    <xf numFmtId="0" fontId="6" fillId="33" borderId="0" xfId="0" applyFont="1" applyFill="1"/>
    <xf numFmtId="0" fontId="5" fillId="33" borderId="0" xfId="0" applyFont="1" applyFill="1" applyAlignment="1">
      <alignment horizontal="center"/>
    </xf>
    <xf numFmtId="0" fontId="5" fillId="33" borderId="8" xfId="0" applyFont="1" applyFill="1" applyBorder="1" applyAlignment="1">
      <alignment horizontal="center" vertical="center"/>
    </xf>
    <xf numFmtId="0" fontId="5" fillId="19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2">
    <dxf>
      <fill>
        <patternFill>
          <bgColor rgb="FFFF0000"/>
        </patternFill>
      </fill>
    </dxf>
    <dxf>
      <fill>
        <patternFill>
          <bgColor rgb="FFFFFF00"/>
        </patternFill>
      </fill>
    </dxf>
  </dxfs>
  <tableStyles count="1" defaultTableStyle="TableStyleMedium2" defaultPivotStyle="PivotStyleLight16">
    <tableStyle name="Invisible" pivot="0" table="0" count="0" xr9:uid="{3ADD01C5-0A01-4161-991F-FFC60964F1CF}"/>
  </tableStyles>
  <colors>
    <mruColors>
      <color rgb="FFFF00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533547</xdr:colOff>
      <xdr:row>6</xdr:row>
      <xdr:rowOff>168080</xdr:rowOff>
    </xdr:from>
    <xdr:to>
      <xdr:col>8</xdr:col>
      <xdr:colOff>1222277</xdr:colOff>
      <xdr:row>10</xdr:row>
      <xdr:rowOff>124704</xdr:rowOff>
    </xdr:to>
    <xdr:sp macro="" textlink="">
      <xdr:nvSpPr>
        <xdr:cNvPr id="8" name="Lightning Bol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3091307" y="922460"/>
          <a:ext cx="688730" cy="810064"/>
        </a:xfrm>
        <a:prstGeom prst="lightningBol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263769</xdr:colOff>
      <xdr:row>9</xdr:row>
      <xdr:rowOff>87923</xdr:rowOff>
    </xdr:from>
    <xdr:to>
      <xdr:col>10</xdr:col>
      <xdr:colOff>681404</xdr:colOff>
      <xdr:row>11</xdr:row>
      <xdr:rowOff>117231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9664211" y="1524000"/>
          <a:ext cx="417635" cy="410308"/>
        </a:xfrm>
        <a:prstGeom prst="rightArrow">
          <a:avLst/>
        </a:prstGeom>
        <a:solidFill>
          <a:schemeClr val="bg1">
            <a:lumMod val="75000"/>
          </a:schemeClr>
        </a:solidFill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311650</xdr:colOff>
      <xdr:row>12</xdr:row>
      <xdr:rowOff>26670</xdr:rowOff>
    </xdr:from>
    <xdr:to>
      <xdr:col>11</xdr:col>
      <xdr:colOff>575420</xdr:colOff>
      <xdr:row>14</xdr:row>
      <xdr:rowOff>136574</xdr:rowOff>
    </xdr:to>
    <xdr:sp macro="" textlink="">
      <xdr:nvSpPr>
        <xdr:cNvPr id="3" name="Down Arrow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 rot="10800000">
          <a:off x="16930870" y="2762250"/>
          <a:ext cx="263770" cy="47566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312309</xdr:colOff>
      <xdr:row>7</xdr:row>
      <xdr:rowOff>222250</xdr:rowOff>
    </xdr:from>
    <xdr:to>
      <xdr:col>11</xdr:col>
      <xdr:colOff>576079</xdr:colOff>
      <xdr:row>10</xdr:row>
      <xdr:rowOff>29439</xdr:rowOff>
    </xdr:to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5144095" y="1201964"/>
          <a:ext cx="263770" cy="50115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108333</xdr:colOff>
      <xdr:row>9</xdr:row>
      <xdr:rowOff>110950</xdr:rowOff>
    </xdr:from>
    <xdr:to>
      <xdr:col>12</xdr:col>
      <xdr:colOff>547950</xdr:colOff>
      <xdr:row>11</xdr:row>
      <xdr:rowOff>52335</xdr:rowOff>
    </xdr:to>
    <xdr:sp macro="" textlink="">
      <xdr:nvSpPr>
        <xdr:cNvPr id="5" name="Right Arrow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18144601" y="1526093"/>
          <a:ext cx="439617" cy="710188"/>
        </a:xfrm>
        <a:prstGeom prst="rightArrow">
          <a:avLst/>
        </a:prstGeom>
        <a:solidFill>
          <a:schemeClr val="bg1">
            <a:lumMod val="75000"/>
          </a:schemeClr>
        </a:solidFill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14</xdr:col>
      <xdr:colOff>490205</xdr:colOff>
      <xdr:row>9</xdr:row>
      <xdr:rowOff>118277</xdr:rowOff>
    </xdr:from>
    <xdr:to>
      <xdr:col>14</xdr:col>
      <xdr:colOff>929822</xdr:colOff>
      <xdr:row>11</xdr:row>
      <xdr:rowOff>61930</xdr:rowOff>
    </xdr:to>
    <xdr:sp macro="" textlink="">
      <xdr:nvSpPr>
        <xdr:cNvPr id="6" name="Right Arrow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9431348" y="1587848"/>
          <a:ext cx="439617" cy="732868"/>
        </a:xfrm>
        <a:prstGeom prst="rightArrow">
          <a:avLst/>
        </a:prstGeom>
        <a:solidFill>
          <a:schemeClr val="bg1">
            <a:lumMod val="75000"/>
          </a:schemeClr>
        </a:solidFill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16</xdr:col>
      <xdr:colOff>1285876</xdr:colOff>
      <xdr:row>9</xdr:row>
      <xdr:rowOff>167603</xdr:rowOff>
    </xdr:from>
    <xdr:to>
      <xdr:col>17</xdr:col>
      <xdr:colOff>500980</xdr:colOff>
      <xdr:row>11</xdr:row>
      <xdr:rowOff>108988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30272356" y="2377403"/>
          <a:ext cx="556224" cy="711005"/>
        </a:xfrm>
        <a:prstGeom prst="rightArrow">
          <a:avLst/>
        </a:prstGeom>
        <a:solidFill>
          <a:schemeClr val="bg1">
            <a:lumMod val="75000"/>
          </a:schemeClr>
        </a:solidFill>
        <a:ln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503697</xdr:colOff>
      <xdr:row>11</xdr:row>
      <xdr:rowOff>92269</xdr:rowOff>
    </xdr:from>
    <xdr:to>
      <xdr:col>9</xdr:col>
      <xdr:colOff>1383878</xdr:colOff>
      <xdr:row>13</xdr:row>
      <xdr:rowOff>44327</xdr:rowOff>
    </xdr:to>
    <xdr:sp macro="" textlink="">
      <xdr:nvSpPr>
        <xdr:cNvPr id="9" name="Multiplication Sig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14433057" y="2279209"/>
          <a:ext cx="880181" cy="683578"/>
        </a:xfrm>
        <a:prstGeom prst="mathMultiply">
          <a:avLst/>
        </a:prstGeom>
        <a:solidFill>
          <a:schemeClr val="tx1">
            <a:lumMod val="75000"/>
            <a:lumOff val="2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15</xdr:col>
      <xdr:colOff>62706</xdr:colOff>
      <xdr:row>11</xdr:row>
      <xdr:rowOff>21430</xdr:rowOff>
    </xdr:from>
    <xdr:to>
      <xdr:col>15</xdr:col>
      <xdr:colOff>1017588</xdr:colOff>
      <xdr:row>12</xdr:row>
      <xdr:rowOff>153987</xdr:rowOff>
    </xdr:to>
    <xdr:sp macro="" textlink="">
      <xdr:nvSpPr>
        <xdr:cNvPr id="10" name="Multiplication Sig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0465256" y="2202655"/>
          <a:ext cx="954882" cy="685007"/>
        </a:xfrm>
        <a:prstGeom prst="mathMultiply">
          <a:avLst/>
        </a:prstGeom>
        <a:solidFill>
          <a:schemeClr val="tx1">
            <a:lumMod val="75000"/>
            <a:lumOff val="2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13</xdr:col>
      <xdr:colOff>211138</xdr:colOff>
      <xdr:row>11</xdr:row>
      <xdr:rowOff>30162</xdr:rowOff>
    </xdr:from>
    <xdr:to>
      <xdr:col>13</xdr:col>
      <xdr:colOff>1020763</xdr:colOff>
      <xdr:row>12</xdr:row>
      <xdr:rowOff>158750</xdr:rowOff>
    </xdr:to>
    <xdr:sp macro="" textlink="">
      <xdr:nvSpPr>
        <xdr:cNvPr id="11" name="Multiplication Sig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18280063" y="2211387"/>
          <a:ext cx="809625" cy="681038"/>
        </a:xfrm>
        <a:prstGeom prst="mathMultiply">
          <a:avLst/>
        </a:prstGeom>
        <a:solidFill>
          <a:schemeClr val="tx1">
            <a:lumMod val="75000"/>
            <a:lumOff val="2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9525</xdr:colOff>
      <xdr:row>8</xdr:row>
      <xdr:rowOff>149858</xdr:rowOff>
    </xdr:from>
    <xdr:to>
      <xdr:col>16</xdr:col>
      <xdr:colOff>57150</xdr:colOff>
      <xdr:row>15</xdr:row>
      <xdr:rowOff>89957</xdr:rowOff>
    </xdr:to>
    <xdr:sp macro="" textlink="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17313275" y="1885525"/>
          <a:ext cx="10503958" cy="1898015"/>
        </a:xfrm>
        <a:prstGeom prst="roundRect">
          <a:avLst/>
        </a:prstGeom>
        <a:noFill/>
        <a:ln w="57150">
          <a:solidFill>
            <a:schemeClr val="tx2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16</xdr:col>
      <xdr:colOff>47625</xdr:colOff>
      <xdr:row>5</xdr:row>
      <xdr:rowOff>107156</xdr:rowOff>
    </xdr:from>
    <xdr:to>
      <xdr:col>17</xdr:col>
      <xdr:colOff>500062</xdr:colOff>
      <xdr:row>7</xdr:row>
      <xdr:rowOff>250031</xdr:rowOff>
    </xdr:to>
    <xdr:cxnSp macro="">
      <xdr:nvCxnSpPr>
        <xdr:cNvPr id="14" name="Connector: Elbow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/>
      </xdr:nvCxnSpPr>
      <xdr:spPr>
        <a:xfrm flipV="1">
          <a:off x="16156781" y="690562"/>
          <a:ext cx="1762125" cy="535782"/>
        </a:xfrm>
        <a:prstGeom prst="bentConnector3">
          <a:avLst>
            <a:gd name="adj1" fmla="val 50000"/>
          </a:avLst>
        </a:prstGeom>
        <a:ln>
          <a:headEnd type="triangle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10</xdr:row>
      <xdr:rowOff>328796</xdr:rowOff>
    </xdr:from>
    <xdr:to>
      <xdr:col>17</xdr:col>
      <xdr:colOff>500980</xdr:colOff>
      <xdr:row>13</xdr:row>
      <xdr:rowOff>166688</xdr:rowOff>
    </xdr:to>
    <xdr:cxnSp macro="">
      <xdr:nvCxnSpPr>
        <xdr:cNvPr id="19" name="Connector: Elbow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7" idx="3"/>
        </xdr:cNvCxnSpPr>
      </xdr:nvCxnSpPr>
      <xdr:spPr>
        <a:xfrm flipH="1">
          <a:off x="23157180" y="2729096"/>
          <a:ext cx="7671400" cy="782772"/>
        </a:xfrm>
        <a:prstGeom prst="bentConnector3">
          <a:avLst>
            <a:gd name="adj1" fmla="val -3847"/>
          </a:avLst>
        </a:prstGeom>
        <a:ln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83344</xdr:colOff>
      <xdr:row>16</xdr:row>
      <xdr:rowOff>130969</xdr:rowOff>
    </xdr:from>
    <xdr:to>
      <xdr:col>10</xdr:col>
      <xdr:colOff>678656</xdr:colOff>
      <xdr:row>18</xdr:row>
      <xdr:rowOff>130969</xdr:rowOff>
    </xdr:to>
    <xdr:sp macro="" textlink="">
      <xdr:nvSpPr>
        <xdr:cNvPr id="20" name="Isosceles Triangle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10144125" y="3714750"/>
          <a:ext cx="595312" cy="381000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14</xdr:col>
      <xdr:colOff>928687</xdr:colOff>
      <xdr:row>13</xdr:row>
      <xdr:rowOff>142875</xdr:rowOff>
    </xdr:from>
    <xdr:to>
      <xdr:col>15</xdr:col>
      <xdr:colOff>190500</xdr:colOff>
      <xdr:row>14</xdr:row>
      <xdr:rowOff>190500</xdr:rowOff>
    </xdr:to>
    <xdr:sp macro="" textlink="">
      <xdr:nvSpPr>
        <xdr:cNvPr id="23" name="Isosceles Triangle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14823281" y="3155156"/>
          <a:ext cx="226219" cy="238125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17</xdr:col>
      <xdr:colOff>363140</xdr:colOff>
      <xdr:row>4</xdr:row>
      <xdr:rowOff>196455</xdr:rowOff>
    </xdr:from>
    <xdr:to>
      <xdr:col>18</xdr:col>
      <xdr:colOff>29764</xdr:colOff>
      <xdr:row>6</xdr:row>
      <xdr:rowOff>5954</xdr:rowOff>
    </xdr:to>
    <xdr:sp macro="" textlink="">
      <xdr:nvSpPr>
        <xdr:cNvPr id="24" name="Isosceles Triangle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 rot="5400000">
          <a:off x="17811750" y="547689"/>
          <a:ext cx="214312" cy="273843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1569720</xdr:colOff>
      <xdr:row>22</xdr:row>
      <xdr:rowOff>25682</xdr:rowOff>
    </xdr:from>
    <xdr:to>
      <xdr:col>5</xdr:col>
      <xdr:colOff>47696</xdr:colOff>
      <xdr:row>24</xdr:row>
      <xdr:rowOff>44733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8244840" y="5153942"/>
          <a:ext cx="1663136" cy="567691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20</a:t>
          </a:r>
          <a:r>
            <a:rPr lang="en-US" sz="1100" baseline="0"/>
            <a:t> </a:t>
          </a:r>
          <a:r>
            <a:rPr lang="en-US" sz="1100"/>
            <a:t>JUTA</a:t>
          </a:r>
        </a:p>
      </xdr:txBody>
    </xdr:sp>
    <xdr:clientData/>
  </xdr:twoCellAnchor>
  <xdr:twoCellAnchor>
    <xdr:from>
      <xdr:col>4</xdr:col>
      <xdr:colOff>1531699</xdr:colOff>
      <xdr:row>20</xdr:row>
      <xdr:rowOff>22630</xdr:rowOff>
    </xdr:from>
    <xdr:to>
      <xdr:col>5</xdr:col>
      <xdr:colOff>49539</xdr:colOff>
      <xdr:row>29</xdr:row>
      <xdr:rowOff>87037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707459" y="4244110"/>
          <a:ext cx="79940" cy="2228487"/>
        </a:xfrm>
        <a:prstGeom prst="rect">
          <a:avLst/>
        </a:prstGeom>
        <a:solidFill>
          <a:srgbClr val="00B0F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16</xdr:col>
      <xdr:colOff>301942</xdr:colOff>
      <xdr:row>14</xdr:row>
      <xdr:rowOff>69537</xdr:rowOff>
    </xdr:from>
    <xdr:to>
      <xdr:col>16</xdr:col>
      <xdr:colOff>787717</xdr:colOff>
      <xdr:row>18</xdr:row>
      <xdr:rowOff>16197</xdr:rowOff>
    </xdr:to>
    <xdr:sp macro="" textlink="">
      <xdr:nvSpPr>
        <xdr:cNvPr id="21" name="Isosceles Triangle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 rot="5400000">
          <a:off x="29184600" y="3701419"/>
          <a:ext cx="693420" cy="485775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9</xdr:col>
      <xdr:colOff>1335037</xdr:colOff>
      <xdr:row>33</xdr:row>
      <xdr:rowOff>83820</xdr:rowOff>
    </xdr:from>
    <xdr:to>
      <xdr:col>13</xdr:col>
      <xdr:colOff>1639973</xdr:colOff>
      <xdr:row>66</xdr:row>
      <xdr:rowOff>167640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44D1B7D9-2FF0-1D4C-0515-877A9F195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58117" y="7673340"/>
          <a:ext cx="5837056" cy="6118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787718</xdr:colOff>
      <xdr:row>10</xdr:row>
      <xdr:rowOff>327660</xdr:rowOff>
    </xdr:from>
    <xdr:to>
      <xdr:col>19</xdr:col>
      <xdr:colOff>213360</xdr:colOff>
      <xdr:row>16</xdr:row>
      <xdr:rowOff>42867</xdr:rowOff>
    </xdr:to>
    <xdr:cxnSp macro="">
      <xdr:nvCxnSpPr>
        <xdr:cNvPr id="22" name="Connector: Elbow 21">
          <a:extLst>
            <a:ext uri="{FF2B5EF4-FFF2-40B4-BE49-F238E27FC236}">
              <a16:creationId xmlns:a16="http://schemas.microsoft.com/office/drawing/2014/main" id="{2D64FD50-D8BD-B6A4-99B3-32BE2FC801BF}"/>
            </a:ext>
          </a:extLst>
        </xdr:cNvPr>
        <xdr:cNvCxnSpPr>
          <a:stCxn id="21" idx="0"/>
        </xdr:cNvCxnSpPr>
      </xdr:nvCxnSpPr>
      <xdr:spPr>
        <a:xfrm flipV="1">
          <a:off x="29774198" y="2727960"/>
          <a:ext cx="2923222" cy="1216347"/>
        </a:xfrm>
        <a:prstGeom prst="bentConnector3">
          <a:avLst>
            <a:gd name="adj1" fmla="val 50000"/>
          </a:avLst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2621280</xdr:colOff>
      <xdr:row>3</xdr:row>
      <xdr:rowOff>60960</xdr:rowOff>
    </xdr:from>
    <xdr:to>
      <xdr:col>3</xdr:col>
      <xdr:colOff>2971800</xdr:colOff>
      <xdr:row>7</xdr:row>
      <xdr:rowOff>38100</xdr:rowOff>
    </xdr:to>
    <xdr:sp macro="" textlink="">
      <xdr:nvSpPr>
        <xdr:cNvPr id="2" name="Arrow: Down 1">
          <a:extLst>
            <a:ext uri="{FF2B5EF4-FFF2-40B4-BE49-F238E27FC236}">
              <a16:creationId xmlns:a16="http://schemas.microsoft.com/office/drawing/2014/main" id="{7236A64C-E823-8248-3742-9B8F61243978}"/>
            </a:ext>
          </a:extLst>
        </xdr:cNvPr>
        <xdr:cNvSpPr/>
      </xdr:nvSpPr>
      <xdr:spPr>
        <a:xfrm>
          <a:off x="7299960" y="1036320"/>
          <a:ext cx="350520" cy="113538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1</xdr:col>
      <xdr:colOff>457200</xdr:colOff>
      <xdr:row>3</xdr:row>
      <xdr:rowOff>121920</xdr:rowOff>
    </xdr:from>
    <xdr:to>
      <xdr:col>3</xdr:col>
      <xdr:colOff>2392680</xdr:colOff>
      <xdr:row>6</xdr:row>
      <xdr:rowOff>106680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FA5EF133-28C6-4016-F18B-44C3E673E67B}"/>
            </a:ext>
          </a:extLst>
        </xdr:cNvPr>
        <xdr:cNvSpPr/>
      </xdr:nvSpPr>
      <xdr:spPr>
        <a:xfrm>
          <a:off x="1066800" y="1097280"/>
          <a:ext cx="6004560" cy="960120"/>
        </a:xfrm>
        <a:prstGeom prst="round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7C7279F-F25E-4C2D-8C63-FED9AA7707B8}" name="Table1" displayName="Table1" ref="B6:G8" totalsRowShown="0">
  <autoFilter ref="B6:G8" xr:uid="{C7C7279F-F25E-4C2D-8C63-FED9AA7707B8}"/>
  <tableColumns count="6">
    <tableColumn id="1" xr3:uid="{D32E6FEF-ADEF-4169-AECD-1B1ED4329B1C}" name="RISK"/>
    <tableColumn id="2" xr3:uid="{51678486-5781-4563-BE99-F7DD94DAEE0B}" name="THREAT"/>
    <tableColumn id="3" xr3:uid="{6FCA105E-BF6D-4BFF-85BF-801A8FF0B525}" name="VULNERABILITY"/>
    <tableColumn id="4" xr3:uid="{53287579-FD7F-4071-8BC8-0BBD2F0AF95A}" name="IMPACT"/>
    <tableColumn id="5" xr3:uid="{F5D26C5B-B0CC-4BF3-9BEB-E756C007356E}" name="LOSS SCENARION"/>
    <tableColumn id="6" xr3:uid="{48232154-1814-4675-9D40-2DAF04A6BF75}" name="RISK CRITERI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30"/>
  <sheetViews>
    <sheetView topLeftCell="E1" zoomScale="60" zoomScaleNormal="60" workbookViewId="0">
      <selection activeCell="L23" sqref="L23"/>
    </sheetView>
  </sheetViews>
  <sheetFormatPr defaultRowHeight="14.5" x14ac:dyDescent="0.35"/>
  <cols>
    <col min="1" max="1" width="26.1796875" customWidth="1"/>
    <col min="2" max="2" width="38.08984375" customWidth="1"/>
    <col min="3" max="3" width="33" customWidth="1"/>
    <col min="4" max="4" width="12.90625" customWidth="1"/>
    <col min="5" max="5" width="23.08984375" customWidth="1"/>
    <col min="6" max="6" width="36.81640625" customWidth="1"/>
    <col min="7" max="7" width="29.81640625" customWidth="1"/>
    <col min="8" max="8" width="27.90625" customWidth="1"/>
    <col min="9" max="9" width="20" customWidth="1"/>
    <col min="10" max="10" width="22.81640625" customWidth="1"/>
    <col min="11" max="11" width="9.6328125" customWidth="1"/>
    <col min="12" max="12" width="31.90625" customWidth="1"/>
    <col min="13" max="13" width="16" customWidth="1"/>
    <col min="14" max="14" width="24.81640625" customWidth="1"/>
    <col min="15" max="15" width="21" customWidth="1"/>
    <col min="16" max="16" width="23.1796875" customWidth="1"/>
    <col min="17" max="17" width="19.54296875" customWidth="1"/>
    <col min="18" max="18" width="14.1796875" customWidth="1"/>
    <col min="19" max="19" width="17.1796875" customWidth="1"/>
    <col min="20" max="20" width="4.453125" customWidth="1"/>
    <col min="21" max="21" width="3.7265625" customWidth="1"/>
    <col min="22" max="22" width="8.7265625" hidden="1" customWidth="1"/>
    <col min="23" max="23" width="4.453125" customWidth="1"/>
  </cols>
  <sheetData>
    <row r="1" spans="1:22" x14ac:dyDescent="0.35">
      <c r="A1" s="45"/>
      <c r="B1" s="45"/>
      <c r="C1" s="45"/>
      <c r="D1" s="45"/>
      <c r="E1" s="45"/>
      <c r="F1" s="45"/>
      <c r="G1" s="45"/>
      <c r="H1" s="45"/>
      <c r="I1" s="118"/>
      <c r="J1" s="118"/>
      <c r="K1" s="118"/>
      <c r="L1" s="118"/>
      <c r="M1" s="118"/>
      <c r="N1" s="118"/>
      <c r="O1" s="118"/>
      <c r="P1" s="39"/>
      <c r="Q1" s="39"/>
    </row>
    <row r="2" spans="1:22" ht="26" x14ac:dyDescent="0.6">
      <c r="A2" s="120" t="s">
        <v>252</v>
      </c>
      <c r="F2" s="121" t="s">
        <v>200</v>
      </c>
      <c r="I2" s="119" t="s">
        <v>197</v>
      </c>
      <c r="L2" s="9" t="s">
        <v>201</v>
      </c>
    </row>
    <row r="3" spans="1:22" x14ac:dyDescent="0.35">
      <c r="A3" t="s">
        <v>198</v>
      </c>
      <c r="B3" t="s">
        <v>199</v>
      </c>
      <c r="L3" t="s">
        <v>202</v>
      </c>
      <c r="O3" t="s">
        <v>203</v>
      </c>
      <c r="S3" s="23"/>
    </row>
    <row r="4" spans="1:22" ht="15" customHeight="1" thickBot="1" x14ac:dyDescent="0.4">
      <c r="I4" s="161" t="s">
        <v>121</v>
      </c>
      <c r="J4" s="161"/>
      <c r="K4" s="68" t="s">
        <v>111</v>
      </c>
      <c r="L4" s="157" t="s">
        <v>120</v>
      </c>
    </row>
    <row r="5" spans="1:22" ht="15" thickBot="1" x14ac:dyDescent="0.4">
      <c r="L5" s="157"/>
      <c r="S5" s="76" t="s">
        <v>129</v>
      </c>
    </row>
    <row r="6" spans="1:22" ht="15" thickBot="1" x14ac:dyDescent="0.4">
      <c r="B6" s="146" t="s">
        <v>125</v>
      </c>
      <c r="C6" s="147"/>
      <c r="D6" s="148"/>
      <c r="J6" s="218"/>
      <c r="L6" s="157"/>
      <c r="S6" s="77" t="s">
        <v>91</v>
      </c>
    </row>
    <row r="7" spans="1:22" x14ac:dyDescent="0.35">
      <c r="C7" s="169" t="s">
        <v>124</v>
      </c>
      <c r="G7" s="66" t="s">
        <v>126</v>
      </c>
      <c r="I7" s="153" t="s">
        <v>138</v>
      </c>
      <c r="J7" s="219" t="s">
        <v>145</v>
      </c>
      <c r="L7" s="157"/>
    </row>
    <row r="8" spans="1:22" ht="23.5" x14ac:dyDescent="0.55000000000000004">
      <c r="A8" s="167" t="s">
        <v>21</v>
      </c>
      <c r="B8" s="168"/>
      <c r="C8" s="170"/>
      <c r="D8" s="62" t="s">
        <v>109</v>
      </c>
      <c r="E8" s="61" t="s">
        <v>110</v>
      </c>
      <c r="F8" s="164"/>
      <c r="G8" s="165"/>
      <c r="H8" s="166"/>
      <c r="I8" s="154"/>
      <c r="J8" s="218"/>
      <c r="L8" s="157"/>
    </row>
    <row r="9" spans="1:22" ht="36" x14ac:dyDescent="0.8">
      <c r="A9" s="143" t="s">
        <v>106</v>
      </c>
      <c r="B9" s="142" t="s">
        <v>107</v>
      </c>
      <c r="C9" s="170" t="s">
        <v>108</v>
      </c>
      <c r="F9" s="69" t="s">
        <v>99</v>
      </c>
      <c r="G9" s="60"/>
      <c r="H9" s="64" t="s">
        <v>100</v>
      </c>
      <c r="I9" s="154"/>
      <c r="J9" s="218"/>
      <c r="L9" s="157"/>
    </row>
    <row r="10" spans="1:22" ht="15" customHeight="1" thickBot="1" x14ac:dyDescent="0.4">
      <c r="C10" s="170"/>
      <c r="F10" s="70" t="s">
        <v>101</v>
      </c>
      <c r="G10" s="70" t="s">
        <v>101</v>
      </c>
      <c r="H10" s="63" t="s">
        <v>146</v>
      </c>
      <c r="I10" s="154"/>
      <c r="J10" s="218"/>
      <c r="L10" s="157"/>
      <c r="S10" s="81"/>
      <c r="T10" s="81"/>
      <c r="U10" s="81"/>
      <c r="V10" s="81"/>
    </row>
    <row r="11" spans="1:22" ht="45.75" customHeight="1" thickBot="1" x14ac:dyDescent="0.4">
      <c r="E11" t="s">
        <v>162</v>
      </c>
      <c r="F11" s="70" t="s">
        <v>102</v>
      </c>
      <c r="G11" s="70" t="s">
        <v>102</v>
      </c>
      <c r="H11" s="63" t="s">
        <v>158</v>
      </c>
      <c r="I11" s="155"/>
      <c r="J11" s="220" t="s">
        <v>144</v>
      </c>
      <c r="L11" s="221" t="s">
        <v>123</v>
      </c>
      <c r="N11" s="221" t="s">
        <v>119</v>
      </c>
      <c r="P11" s="221" t="s">
        <v>51</v>
      </c>
      <c r="Q11" s="71" t="s">
        <v>96</v>
      </c>
      <c r="S11" s="81"/>
      <c r="T11" s="82" t="s">
        <v>253</v>
      </c>
      <c r="U11" s="81"/>
      <c r="V11" s="81"/>
    </row>
    <row r="12" spans="1:22" ht="14.5" customHeight="1" x14ac:dyDescent="0.35">
      <c r="A12" s="84" t="s">
        <v>142</v>
      </c>
      <c r="B12" s="84" t="s">
        <v>143</v>
      </c>
      <c r="C12" s="85"/>
      <c r="F12" s="70" t="s">
        <v>89</v>
      </c>
      <c r="G12" s="70" t="s">
        <v>89</v>
      </c>
      <c r="H12" s="63" t="s">
        <v>103</v>
      </c>
      <c r="I12" s="154"/>
      <c r="J12" s="218"/>
      <c r="L12" s="138"/>
      <c r="Q12" s="83" t="s">
        <v>98</v>
      </c>
      <c r="S12" s="81"/>
      <c r="T12" s="81"/>
      <c r="U12" s="81"/>
      <c r="V12" s="81"/>
    </row>
    <row r="13" spans="1:22" x14ac:dyDescent="0.35">
      <c r="F13" s="70" t="s">
        <v>157</v>
      </c>
      <c r="G13" s="162" t="s">
        <v>105</v>
      </c>
      <c r="H13" s="63" t="s">
        <v>104</v>
      </c>
      <c r="I13" s="154"/>
      <c r="J13" s="218"/>
      <c r="L13" s="59"/>
      <c r="Q13" s="67" t="s">
        <v>97</v>
      </c>
      <c r="S13" s="81"/>
      <c r="T13" s="81"/>
      <c r="U13" s="81"/>
      <c r="V13" s="81"/>
    </row>
    <row r="14" spans="1:22" x14ac:dyDescent="0.35">
      <c r="G14" s="163"/>
      <c r="H14" s="63" t="s">
        <v>159</v>
      </c>
      <c r="I14" s="156"/>
      <c r="J14" s="218"/>
      <c r="L14" s="59"/>
    </row>
    <row r="15" spans="1:22" ht="15" thickBot="1" x14ac:dyDescent="0.4">
      <c r="I15" s="159" t="s">
        <v>112</v>
      </c>
      <c r="L15" s="59"/>
    </row>
    <row r="16" spans="1:22" x14ac:dyDescent="0.35">
      <c r="E16" s="7" t="s">
        <v>115</v>
      </c>
      <c r="F16" s="102"/>
      <c r="I16" s="160"/>
      <c r="J16" s="65" t="s">
        <v>122</v>
      </c>
      <c r="K16" s="72" t="s">
        <v>113</v>
      </c>
      <c r="L16" s="87" t="s">
        <v>156</v>
      </c>
      <c r="M16" s="86"/>
      <c r="O16" s="151" t="s">
        <v>127</v>
      </c>
      <c r="P16" s="152"/>
    </row>
    <row r="17" spans="5:18" ht="15" thickBot="1" x14ac:dyDescent="0.4">
      <c r="E17" s="158" t="s">
        <v>160</v>
      </c>
      <c r="F17" s="158"/>
      <c r="O17" s="149" t="s">
        <v>128</v>
      </c>
      <c r="P17" s="150"/>
    </row>
    <row r="18" spans="5:18" x14ac:dyDescent="0.35">
      <c r="E18" s="78" t="s">
        <v>114</v>
      </c>
      <c r="F18" s="46" t="s">
        <v>90</v>
      </c>
    </row>
    <row r="19" spans="5:18" ht="15" thickBot="1" x14ac:dyDescent="0.4">
      <c r="E19" t="s">
        <v>116</v>
      </c>
      <c r="F19" s="7" t="s">
        <v>117</v>
      </c>
    </row>
    <row r="20" spans="5:18" x14ac:dyDescent="0.35">
      <c r="E20" t="s">
        <v>118</v>
      </c>
      <c r="F20" t="s">
        <v>76</v>
      </c>
      <c r="J20" s="73"/>
      <c r="K20" s="74"/>
      <c r="L20" s="75"/>
    </row>
    <row r="21" spans="5:18" ht="15" customHeight="1" x14ac:dyDescent="0.5">
      <c r="J21" s="171" t="s">
        <v>139</v>
      </c>
      <c r="K21" s="172"/>
      <c r="L21" s="173"/>
    </row>
    <row r="22" spans="5:18" ht="23.25" customHeight="1" x14ac:dyDescent="0.35">
      <c r="E22" s="68" t="s">
        <v>131</v>
      </c>
      <c r="F22" s="145" t="s">
        <v>130</v>
      </c>
      <c r="G22" s="145"/>
      <c r="H22" s="145"/>
      <c r="J22" s="90"/>
      <c r="L22" s="91"/>
    </row>
    <row r="23" spans="5:18" x14ac:dyDescent="0.35">
      <c r="F23" s="79" t="s">
        <v>132</v>
      </c>
      <c r="G23" s="88" t="s">
        <v>133</v>
      </c>
      <c r="H23" s="80" t="s">
        <v>135</v>
      </c>
      <c r="J23" s="97" t="s">
        <v>20</v>
      </c>
      <c r="K23" s="98" t="s">
        <v>196</v>
      </c>
      <c r="L23" s="99"/>
      <c r="M23" s="100"/>
      <c r="N23" s="101" t="s">
        <v>50</v>
      </c>
      <c r="O23" s="99"/>
      <c r="P23" s="97" t="s">
        <v>51</v>
      </c>
      <c r="Q23" s="99" t="s">
        <v>161</v>
      </c>
      <c r="R23" s="97" t="s">
        <v>91</v>
      </c>
    </row>
    <row r="24" spans="5:18" ht="28.5" x14ac:dyDescent="0.65">
      <c r="F24" s="89" t="s">
        <v>137</v>
      </c>
      <c r="G24" s="10" t="s">
        <v>136</v>
      </c>
      <c r="H24" s="10" t="s">
        <v>134</v>
      </c>
      <c r="J24" s="10" t="s">
        <v>169</v>
      </c>
      <c r="K24" s="92">
        <v>3</v>
      </c>
      <c r="L24" s="93"/>
      <c r="M24" s="94"/>
      <c r="N24" s="92">
        <v>3</v>
      </c>
      <c r="O24" s="93"/>
      <c r="P24" s="92">
        <v>3</v>
      </c>
      <c r="Q24" s="93"/>
      <c r="R24" s="137">
        <f>K24*N24*P24</f>
        <v>27</v>
      </c>
    </row>
    <row r="25" spans="5:18" ht="28.5" x14ac:dyDescent="0.65">
      <c r="J25" s="8" t="s">
        <v>170</v>
      </c>
      <c r="K25" s="92">
        <v>3</v>
      </c>
      <c r="L25" s="95"/>
      <c r="M25" s="96"/>
      <c r="N25" s="92">
        <v>3</v>
      </c>
      <c r="O25" s="95"/>
      <c r="P25" s="92">
        <v>1</v>
      </c>
      <c r="Q25" s="95"/>
      <c r="R25" s="137">
        <f>K25*N25*P25</f>
        <v>9</v>
      </c>
    </row>
    <row r="33" spans="1:8" ht="14.4" customHeight="1" x14ac:dyDescent="0.35">
      <c r="A33" s="144" t="s">
        <v>254</v>
      </c>
      <c r="B33" s="144"/>
      <c r="C33" s="144"/>
      <c r="D33" s="144"/>
      <c r="E33" s="144"/>
      <c r="F33" s="144"/>
      <c r="G33" s="144"/>
      <c r="H33" s="144"/>
    </row>
    <row r="34" spans="1:8" ht="14.4" customHeight="1" x14ac:dyDescent="0.35">
      <c r="A34" s="144"/>
      <c r="B34" s="144"/>
      <c r="C34" s="144"/>
      <c r="D34" s="144"/>
      <c r="E34" s="144"/>
      <c r="F34" s="144"/>
      <c r="G34" s="144"/>
      <c r="H34" s="144"/>
    </row>
    <row r="35" spans="1:8" ht="14.4" customHeight="1" x14ac:dyDescent="0.35">
      <c r="A35" s="144"/>
      <c r="B35" s="144"/>
      <c r="C35" s="144"/>
      <c r="D35" s="144"/>
      <c r="E35" s="144"/>
      <c r="F35" s="144"/>
      <c r="G35" s="144"/>
      <c r="H35" s="144"/>
    </row>
    <row r="36" spans="1:8" ht="14.4" customHeight="1" x14ac:dyDescent="0.35">
      <c r="A36" s="144"/>
      <c r="B36" s="144"/>
      <c r="C36" s="144"/>
      <c r="D36" s="144"/>
      <c r="E36" s="144"/>
      <c r="F36" s="144"/>
      <c r="G36" s="144"/>
      <c r="H36" s="144"/>
    </row>
    <row r="37" spans="1:8" ht="14.4" customHeight="1" x14ac:dyDescent="0.35">
      <c r="A37" s="144"/>
      <c r="B37" s="144"/>
      <c r="C37" s="144"/>
      <c r="D37" s="144"/>
      <c r="E37" s="144"/>
      <c r="F37" s="144"/>
      <c r="G37" s="144"/>
      <c r="H37" s="144"/>
    </row>
    <row r="40" spans="1:8" x14ac:dyDescent="0.35">
      <c r="C40" t="s">
        <v>255</v>
      </c>
    </row>
    <row r="89" spans="2:4" x14ac:dyDescent="0.35">
      <c r="B89" s="9" t="s">
        <v>19</v>
      </c>
    </row>
    <row r="91" spans="2:4" x14ac:dyDescent="0.35">
      <c r="B91" t="s">
        <v>204</v>
      </c>
      <c r="C91" s="8" t="s">
        <v>205</v>
      </c>
      <c r="D91" s="10" t="s">
        <v>216</v>
      </c>
    </row>
    <row r="92" spans="2:4" x14ac:dyDescent="0.35">
      <c r="B92" t="s">
        <v>206</v>
      </c>
      <c r="C92" s="10" t="s">
        <v>207</v>
      </c>
    </row>
    <row r="93" spans="2:4" x14ac:dyDescent="0.35">
      <c r="C93" s="8" t="s">
        <v>208</v>
      </c>
    </row>
    <row r="94" spans="2:4" x14ac:dyDescent="0.35">
      <c r="C94" s="10" t="s">
        <v>209</v>
      </c>
    </row>
    <row r="95" spans="2:4" x14ac:dyDescent="0.35">
      <c r="C95" s="10" t="s">
        <v>210</v>
      </c>
    </row>
    <row r="97" spans="2:12" x14ac:dyDescent="0.35">
      <c r="B97" t="s">
        <v>211</v>
      </c>
      <c r="C97" s="8" t="s">
        <v>208</v>
      </c>
    </row>
    <row r="98" spans="2:12" x14ac:dyDescent="0.35">
      <c r="C98" s="139" t="s">
        <v>212</v>
      </c>
      <c r="D98" s="8" t="s">
        <v>217</v>
      </c>
    </row>
    <row r="99" spans="2:12" x14ac:dyDescent="0.35">
      <c r="C99" s="140" t="s">
        <v>213</v>
      </c>
    </row>
    <row r="100" spans="2:12" x14ac:dyDescent="0.35">
      <c r="C100" s="140" t="s">
        <v>214</v>
      </c>
    </row>
    <row r="101" spans="2:12" x14ac:dyDescent="0.35">
      <c r="C101" s="140" t="s">
        <v>215</v>
      </c>
    </row>
    <row r="104" spans="2:12" x14ac:dyDescent="0.35">
      <c r="B104" s="9" t="s">
        <v>25</v>
      </c>
      <c r="C104" s="141" t="s">
        <v>218</v>
      </c>
    </row>
    <row r="106" spans="2:12" x14ac:dyDescent="0.35">
      <c r="H106" s="47" t="s">
        <v>233</v>
      </c>
      <c r="I106" s="47" t="s">
        <v>232</v>
      </c>
      <c r="J106" s="47" t="s">
        <v>231</v>
      </c>
      <c r="K106" s="47" t="s">
        <v>234</v>
      </c>
      <c r="L106" s="47" t="s">
        <v>235</v>
      </c>
    </row>
    <row r="107" spans="2:12" x14ac:dyDescent="0.35">
      <c r="F107">
        <v>1</v>
      </c>
      <c r="G107" s="124" t="s">
        <v>230</v>
      </c>
      <c r="H107" s="10">
        <v>4800000</v>
      </c>
      <c r="I107" s="10">
        <v>0.25</v>
      </c>
      <c r="J107" s="10">
        <f>H107*I107</f>
        <v>1200000</v>
      </c>
      <c r="K107" s="7">
        <f>0.25 *100000</f>
        <v>25000</v>
      </c>
      <c r="L107" s="125">
        <f>J107*K107</f>
        <v>30000000000</v>
      </c>
    </row>
    <row r="108" spans="2:12" x14ac:dyDescent="0.35">
      <c r="B108" s="9" t="s">
        <v>219</v>
      </c>
      <c r="F108">
        <v>2</v>
      </c>
      <c r="G108" s="124" t="s">
        <v>230</v>
      </c>
      <c r="H108" s="10">
        <v>4800000</v>
      </c>
      <c r="I108" s="10">
        <v>0.25</v>
      </c>
      <c r="J108" s="10">
        <f>H108*I108</f>
        <v>1200000</v>
      </c>
      <c r="K108" s="7">
        <f>0.25 *100000</f>
        <v>25000</v>
      </c>
      <c r="L108" s="125">
        <f>(J108*K108)+(5000000*800)</f>
        <v>34000000000</v>
      </c>
    </row>
    <row r="109" spans="2:12" x14ac:dyDescent="0.35">
      <c r="C109" s="8" t="s">
        <v>20</v>
      </c>
    </row>
    <row r="110" spans="2:12" x14ac:dyDescent="0.35">
      <c r="C110" s="10" t="s">
        <v>101</v>
      </c>
    </row>
    <row r="111" spans="2:12" x14ac:dyDescent="0.35">
      <c r="C111" s="10" t="s">
        <v>210</v>
      </c>
    </row>
    <row r="112" spans="2:12" x14ac:dyDescent="0.35">
      <c r="C112" s="10" t="s">
        <v>220</v>
      </c>
    </row>
    <row r="113" spans="1:17" x14ac:dyDescent="0.35">
      <c r="C113" s="10" t="s">
        <v>221</v>
      </c>
    </row>
    <row r="114" spans="1:17" x14ac:dyDescent="0.35">
      <c r="A114" t="s">
        <v>229</v>
      </c>
    </row>
    <row r="115" spans="1:17" x14ac:dyDescent="0.35">
      <c r="B115" s="175" t="s">
        <v>223</v>
      </c>
      <c r="C115" s="175" t="s">
        <v>20</v>
      </c>
      <c r="D115" s="179" t="s">
        <v>21</v>
      </c>
      <c r="E115" s="179"/>
      <c r="F115" s="174" t="s">
        <v>47</v>
      </c>
      <c r="G115" s="174" t="s">
        <v>49</v>
      </c>
      <c r="H115" s="174" t="s">
        <v>229</v>
      </c>
    </row>
    <row r="116" spans="1:17" x14ac:dyDescent="0.35">
      <c r="B116" s="176"/>
      <c r="C116" s="176"/>
      <c r="D116" s="8" t="s">
        <v>106</v>
      </c>
      <c r="E116" s="8" t="s">
        <v>107</v>
      </c>
      <c r="F116" s="174"/>
      <c r="G116" s="174"/>
      <c r="H116" s="174"/>
    </row>
    <row r="117" spans="1:17" x14ac:dyDescent="0.35">
      <c r="B117" s="10" t="s">
        <v>222</v>
      </c>
      <c r="C117" s="10" t="s">
        <v>157</v>
      </c>
      <c r="D117" s="10" t="s">
        <v>224</v>
      </c>
      <c r="E117" s="10" t="s">
        <v>226</v>
      </c>
      <c r="F117" s="123" t="s">
        <v>225</v>
      </c>
      <c r="G117" s="10" t="s">
        <v>228</v>
      </c>
      <c r="H117" s="126">
        <f>L107</f>
        <v>30000000000</v>
      </c>
    </row>
    <row r="118" spans="1:17" x14ac:dyDescent="0.35">
      <c r="B118" s="10"/>
      <c r="C118" s="10" t="s">
        <v>157</v>
      </c>
      <c r="D118" s="10" t="s">
        <v>224</v>
      </c>
      <c r="E118" s="10" t="s">
        <v>227</v>
      </c>
      <c r="F118" s="10" t="s">
        <v>225</v>
      </c>
      <c r="G118" s="10" t="s">
        <v>228</v>
      </c>
      <c r="H118" s="126">
        <f>L108</f>
        <v>34000000000</v>
      </c>
    </row>
    <row r="119" spans="1:17" x14ac:dyDescent="0.35">
      <c r="B119" s="10"/>
      <c r="C119" s="10"/>
      <c r="D119" s="10"/>
      <c r="E119" s="10"/>
      <c r="F119" s="10"/>
      <c r="G119" s="10"/>
      <c r="H119" s="10"/>
    </row>
    <row r="120" spans="1:17" ht="23.5" x14ac:dyDescent="0.55000000000000004">
      <c r="B120" s="10"/>
      <c r="C120" s="10"/>
      <c r="D120" s="10"/>
      <c r="E120" s="10"/>
      <c r="F120" s="10"/>
      <c r="G120" s="10"/>
      <c r="H120" s="10"/>
      <c r="N120" s="180" t="s">
        <v>245</v>
      </c>
      <c r="O120" s="180"/>
    </row>
    <row r="124" spans="1:17" x14ac:dyDescent="0.35">
      <c r="A124" t="s">
        <v>23</v>
      </c>
    </row>
    <row r="125" spans="1:17" x14ac:dyDescent="0.35">
      <c r="B125" s="175" t="s">
        <v>223</v>
      </c>
      <c r="C125" s="175" t="s">
        <v>20</v>
      </c>
      <c r="D125" s="177" t="s">
        <v>21</v>
      </c>
      <c r="E125" s="178"/>
      <c r="F125" s="175" t="s">
        <v>47</v>
      </c>
      <c r="G125" s="175" t="s">
        <v>49</v>
      </c>
      <c r="H125" s="182" t="s">
        <v>237</v>
      </c>
      <c r="I125" s="182"/>
      <c r="J125" s="182"/>
      <c r="K125" s="183" t="s">
        <v>91</v>
      </c>
      <c r="L125" s="128" t="s">
        <v>243</v>
      </c>
      <c r="M125" s="185" t="s">
        <v>240</v>
      </c>
      <c r="N125" s="174" t="s">
        <v>241</v>
      </c>
      <c r="O125" s="186" t="s">
        <v>242</v>
      </c>
      <c r="P125" s="181" t="s">
        <v>251</v>
      </c>
      <c r="Q125" s="181" t="s">
        <v>250</v>
      </c>
    </row>
    <row r="126" spans="1:17" x14ac:dyDescent="0.35">
      <c r="B126" s="176"/>
      <c r="C126" s="176"/>
      <c r="D126" s="8" t="s">
        <v>106</v>
      </c>
      <c r="E126" s="8" t="s">
        <v>107</v>
      </c>
      <c r="F126" s="176"/>
      <c r="G126" s="176"/>
      <c r="H126" s="127" t="s">
        <v>236</v>
      </c>
      <c r="I126" s="127" t="s">
        <v>238</v>
      </c>
      <c r="J126" s="127" t="s">
        <v>51</v>
      </c>
      <c r="K126" s="184"/>
      <c r="L126" s="129" t="s">
        <v>239</v>
      </c>
      <c r="M126" s="185"/>
      <c r="N126" s="174"/>
      <c r="O126" s="186"/>
      <c r="P126" s="181"/>
      <c r="Q126" s="181"/>
    </row>
    <row r="127" spans="1:17" x14ac:dyDescent="0.35">
      <c r="B127" s="10" t="s">
        <v>222</v>
      </c>
      <c r="C127" s="10" t="s">
        <v>157</v>
      </c>
      <c r="D127" s="10" t="s">
        <v>224</v>
      </c>
      <c r="E127" s="10" t="s">
        <v>226</v>
      </c>
      <c r="F127" s="10" t="s">
        <v>225</v>
      </c>
      <c r="G127" s="10" t="s">
        <v>228</v>
      </c>
      <c r="H127" s="10">
        <v>3</v>
      </c>
      <c r="I127" s="10">
        <v>4</v>
      </c>
      <c r="J127" s="10">
        <v>3</v>
      </c>
      <c r="K127" s="10">
        <f>H127+I127+J127</f>
        <v>10</v>
      </c>
      <c r="L127" s="10">
        <v>30000000000</v>
      </c>
      <c r="M127" t="s">
        <v>244</v>
      </c>
      <c r="N127" t="s">
        <v>249</v>
      </c>
      <c r="O127" s="10" t="s">
        <v>246</v>
      </c>
      <c r="P127" s="10"/>
      <c r="Q127" s="10"/>
    </row>
    <row r="128" spans="1:17" x14ac:dyDescent="0.35">
      <c r="B128" s="10"/>
      <c r="C128" s="10" t="s">
        <v>157</v>
      </c>
      <c r="D128" s="10" t="s">
        <v>224</v>
      </c>
      <c r="E128" s="10" t="s">
        <v>227</v>
      </c>
      <c r="F128" s="10" t="s">
        <v>225</v>
      </c>
      <c r="G128" s="10" t="s">
        <v>228</v>
      </c>
      <c r="H128" s="10">
        <v>1</v>
      </c>
      <c r="I128" s="10">
        <v>5</v>
      </c>
      <c r="J128" s="10">
        <v>3</v>
      </c>
      <c r="K128" s="10">
        <f t="shared" ref="K128:K130" si="0">H128+I128+J128</f>
        <v>9</v>
      </c>
      <c r="L128" s="10">
        <v>34000000000</v>
      </c>
      <c r="M128" t="s">
        <v>247</v>
      </c>
      <c r="N128" t="s">
        <v>248</v>
      </c>
      <c r="O128" s="10" t="s">
        <v>246</v>
      </c>
      <c r="P128" s="10"/>
      <c r="Q128" s="10"/>
    </row>
    <row r="129" spans="2:12" x14ac:dyDescent="0.35">
      <c r="B129" s="10"/>
      <c r="C129" s="10"/>
      <c r="D129" s="10"/>
      <c r="E129" s="10"/>
      <c r="F129" s="10"/>
      <c r="G129" s="10"/>
      <c r="H129" s="10"/>
      <c r="I129" s="10"/>
      <c r="J129" s="10"/>
      <c r="K129" s="10">
        <f t="shared" si="0"/>
        <v>0</v>
      </c>
      <c r="L129" s="10"/>
    </row>
    <row r="130" spans="2:12" x14ac:dyDescent="0.35">
      <c r="B130" s="10"/>
      <c r="C130" s="10" t="s">
        <v>102</v>
      </c>
      <c r="D130" s="10"/>
      <c r="E130" s="10"/>
      <c r="F130" s="10"/>
      <c r="G130" s="10"/>
      <c r="H130" s="10"/>
      <c r="I130" s="10"/>
      <c r="J130" s="10"/>
      <c r="K130" s="10">
        <f t="shared" si="0"/>
        <v>0</v>
      </c>
      <c r="L130" s="10"/>
    </row>
  </sheetData>
  <mergeCells count="35">
    <mergeCell ref="N120:O120"/>
    <mergeCell ref="P125:P126"/>
    <mergeCell ref="Q125:Q126"/>
    <mergeCell ref="H125:J125"/>
    <mergeCell ref="K125:K126"/>
    <mergeCell ref="M125:M126"/>
    <mergeCell ref="N125:N126"/>
    <mergeCell ref="O125:O126"/>
    <mergeCell ref="J21:L21"/>
    <mergeCell ref="H115:H116"/>
    <mergeCell ref="B125:B126"/>
    <mergeCell ref="C125:C126"/>
    <mergeCell ref="D125:E125"/>
    <mergeCell ref="F125:F126"/>
    <mergeCell ref="G125:G126"/>
    <mergeCell ref="D115:E115"/>
    <mergeCell ref="F115:F116"/>
    <mergeCell ref="C115:C116"/>
    <mergeCell ref="B115:B116"/>
    <mergeCell ref="G115:G116"/>
    <mergeCell ref="A33:H37"/>
    <mergeCell ref="F22:H22"/>
    <mergeCell ref="B6:D6"/>
    <mergeCell ref="O17:P17"/>
    <mergeCell ref="O16:P16"/>
    <mergeCell ref="I7:I14"/>
    <mergeCell ref="L4:L10"/>
    <mergeCell ref="E17:F17"/>
    <mergeCell ref="I15:I16"/>
    <mergeCell ref="I4:J4"/>
    <mergeCell ref="G13:G14"/>
    <mergeCell ref="F8:H8"/>
    <mergeCell ref="A8:B8"/>
    <mergeCell ref="C7:C8"/>
    <mergeCell ref="C9:C10"/>
  </mergeCells>
  <pageMargins left="0.7" right="0.7" top="0.75" bottom="0.75" header="0.3" footer="0.3"/>
  <pageSetup paperSize="9" orientation="portrait" horizontalDpi="4294967293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B2089-CCF7-4B21-8521-23B29FC89D41}">
  <dimension ref="B3:G8"/>
  <sheetViews>
    <sheetView workbookViewId="0">
      <selection activeCell="D14" sqref="D14"/>
    </sheetView>
  </sheetViews>
  <sheetFormatPr defaultRowHeight="14.5" x14ac:dyDescent="0.35"/>
  <cols>
    <col min="2" max="2" width="35" customWidth="1"/>
    <col min="3" max="3" width="9.36328125" customWidth="1"/>
    <col min="4" max="4" width="44.36328125" customWidth="1"/>
    <col min="5" max="5" width="56.81640625" customWidth="1"/>
    <col min="6" max="6" width="30.90625" customWidth="1"/>
    <col min="7" max="7" width="25.6328125" customWidth="1"/>
  </cols>
  <sheetData>
    <row r="3" spans="2:7" ht="23.5" x14ac:dyDescent="0.55000000000000004">
      <c r="B3" s="104" t="s">
        <v>176</v>
      </c>
    </row>
    <row r="6" spans="2:7" x14ac:dyDescent="0.35">
      <c r="B6" t="s">
        <v>47</v>
      </c>
      <c r="C6" t="s">
        <v>21</v>
      </c>
      <c r="D6" t="s">
        <v>163</v>
      </c>
      <c r="E6" t="s">
        <v>49</v>
      </c>
      <c r="F6" t="s">
        <v>167</v>
      </c>
      <c r="G6" t="s">
        <v>168</v>
      </c>
    </row>
    <row r="7" spans="2:7" x14ac:dyDescent="0.35">
      <c r="B7" t="s">
        <v>166</v>
      </c>
      <c r="C7" t="s">
        <v>164</v>
      </c>
      <c r="D7" t="s">
        <v>165</v>
      </c>
      <c r="E7" t="s">
        <v>174</v>
      </c>
      <c r="F7">
        <v>10000000</v>
      </c>
      <c r="G7" t="s">
        <v>177</v>
      </c>
    </row>
    <row r="8" spans="2:7" x14ac:dyDescent="0.35">
      <c r="B8" t="s">
        <v>166</v>
      </c>
      <c r="C8" t="s">
        <v>164</v>
      </c>
      <c r="D8" t="s">
        <v>165</v>
      </c>
      <c r="E8" t="s">
        <v>175</v>
      </c>
      <c r="F8">
        <v>100000</v>
      </c>
      <c r="G8" t="s">
        <v>178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65"/>
  <sheetViews>
    <sheetView topLeftCell="A4" zoomScale="60" zoomScaleNormal="60" workbookViewId="0">
      <selection activeCell="C25" sqref="C25:J25"/>
    </sheetView>
  </sheetViews>
  <sheetFormatPr defaultRowHeight="14.5" x14ac:dyDescent="0.35"/>
  <cols>
    <col min="1" max="1" width="18.54296875" customWidth="1"/>
    <col min="2" max="2" width="26.453125" customWidth="1"/>
    <col min="3" max="3" width="24.81640625" customWidth="1"/>
    <col min="4" max="4" width="25.1796875" customWidth="1"/>
    <col min="5" max="5" width="44.453125" customWidth="1"/>
    <col min="6" max="6" width="49.81640625" customWidth="1"/>
    <col min="7" max="7" width="17.453125" customWidth="1"/>
    <col min="8" max="8" width="21.81640625" customWidth="1"/>
    <col min="9" max="9" width="16.453125" customWidth="1"/>
    <col min="10" max="10" width="15.54296875" customWidth="1"/>
    <col min="11" max="11" width="17.1796875" customWidth="1"/>
    <col min="12" max="12" width="19.1796875" customWidth="1"/>
    <col min="14" max="14" width="20.1796875" customWidth="1"/>
    <col min="15" max="15" width="9.1796875" style="39"/>
    <col min="16" max="16" width="7.54296875" customWidth="1"/>
    <col min="17" max="17" width="6.453125" customWidth="1"/>
    <col min="23" max="23" width="22.81640625" customWidth="1"/>
  </cols>
  <sheetData>
    <row r="1" spans="1:14" x14ac:dyDescent="0.35">
      <c r="A1" t="s">
        <v>0</v>
      </c>
      <c r="B1" s="188" t="s">
        <v>1</v>
      </c>
      <c r="C1" s="188"/>
      <c r="D1" s="188"/>
      <c r="E1" s="188"/>
      <c r="F1" s="28"/>
    </row>
    <row r="2" spans="1:14" x14ac:dyDescent="0.35">
      <c r="B2" s="2" t="s">
        <v>57</v>
      </c>
      <c r="C2" s="2" t="s">
        <v>2</v>
      </c>
      <c r="D2" s="2" t="s">
        <v>3</v>
      </c>
      <c r="E2" s="2" t="s">
        <v>4</v>
      </c>
      <c r="F2" s="29"/>
    </row>
    <row r="3" spans="1:14" x14ac:dyDescent="0.35">
      <c r="B3" s="3" t="s">
        <v>5</v>
      </c>
    </row>
    <row r="4" spans="1:14" x14ac:dyDescent="0.35">
      <c r="B4" s="5" t="s">
        <v>58</v>
      </c>
    </row>
    <row r="5" spans="1:14" x14ac:dyDescent="0.35">
      <c r="B5" s="4" t="s">
        <v>6</v>
      </c>
    </row>
    <row r="7" spans="1:14" x14ac:dyDescent="0.35">
      <c r="E7" s="1" t="s">
        <v>30</v>
      </c>
      <c r="F7" s="1"/>
      <c r="G7" s="1" t="s">
        <v>32</v>
      </c>
      <c r="H7" s="1" t="s">
        <v>33</v>
      </c>
      <c r="I7" s="1" t="s">
        <v>65</v>
      </c>
      <c r="J7" s="43" t="s">
        <v>39</v>
      </c>
    </row>
    <row r="8" spans="1:14" x14ac:dyDescent="0.35">
      <c r="A8" t="s">
        <v>8</v>
      </c>
      <c r="B8" s="8" t="s">
        <v>9</v>
      </c>
      <c r="E8" s="190" t="s">
        <v>64</v>
      </c>
      <c r="F8" s="30"/>
      <c r="G8" s="10" t="s">
        <v>34</v>
      </c>
      <c r="H8" s="10">
        <v>3</v>
      </c>
      <c r="I8" s="10"/>
    </row>
    <row r="9" spans="1:14" x14ac:dyDescent="0.35">
      <c r="B9" t="s">
        <v>10</v>
      </c>
      <c r="E9" s="191"/>
      <c r="F9" s="31"/>
      <c r="G9" s="10" t="s">
        <v>35</v>
      </c>
      <c r="H9" s="10">
        <v>2</v>
      </c>
      <c r="I9" s="10"/>
    </row>
    <row r="10" spans="1:14" x14ac:dyDescent="0.35">
      <c r="B10" t="s">
        <v>11</v>
      </c>
      <c r="E10" s="191"/>
      <c r="F10" s="31"/>
      <c r="G10" s="10" t="s">
        <v>31</v>
      </c>
      <c r="H10" s="10">
        <v>1</v>
      </c>
      <c r="I10" s="10"/>
    </row>
    <row r="11" spans="1:14" x14ac:dyDescent="0.35">
      <c r="B11" s="6" t="s">
        <v>12</v>
      </c>
      <c r="E11" s="192"/>
      <c r="F11" s="32"/>
      <c r="G11" s="10"/>
      <c r="H11" s="10"/>
      <c r="I11" s="10"/>
      <c r="N11" t="s">
        <v>7</v>
      </c>
    </row>
    <row r="12" spans="1:14" x14ac:dyDescent="0.35">
      <c r="B12" t="s">
        <v>13</v>
      </c>
      <c r="E12" s="193" t="s">
        <v>36</v>
      </c>
      <c r="F12" s="33"/>
      <c r="G12" s="10" t="s">
        <v>38</v>
      </c>
      <c r="H12" s="10">
        <v>4</v>
      </c>
      <c r="I12" s="10"/>
    </row>
    <row r="13" spans="1:14" x14ac:dyDescent="0.35">
      <c r="B13" t="s">
        <v>14</v>
      </c>
      <c r="E13" s="194"/>
      <c r="F13" s="34"/>
      <c r="G13" s="10" t="s">
        <v>37</v>
      </c>
      <c r="H13" s="10">
        <v>3</v>
      </c>
      <c r="I13" s="10"/>
    </row>
    <row r="14" spans="1:14" x14ac:dyDescent="0.35">
      <c r="B14" t="s">
        <v>15</v>
      </c>
      <c r="E14" s="194"/>
      <c r="F14" s="34"/>
      <c r="G14" s="10" t="s">
        <v>35</v>
      </c>
      <c r="H14" s="10">
        <v>2</v>
      </c>
      <c r="I14" s="10"/>
    </row>
    <row r="15" spans="1:14" x14ac:dyDescent="0.35">
      <c r="B15" t="s">
        <v>16</v>
      </c>
      <c r="E15" s="195"/>
      <c r="F15" s="35"/>
      <c r="G15" s="10" t="s">
        <v>31</v>
      </c>
      <c r="H15" s="10">
        <v>1</v>
      </c>
      <c r="I15" s="10"/>
    </row>
    <row r="16" spans="1:14" x14ac:dyDescent="0.35">
      <c r="B16" t="s">
        <v>17</v>
      </c>
      <c r="E16" s="200" t="s">
        <v>141</v>
      </c>
      <c r="F16" s="12"/>
      <c r="G16" s="10" t="s">
        <v>34</v>
      </c>
      <c r="H16" s="17">
        <v>3</v>
      </c>
      <c r="I16" s="22" t="s">
        <v>54</v>
      </c>
    </row>
    <row r="17" spans="1:12" x14ac:dyDescent="0.35">
      <c r="E17" s="201"/>
      <c r="F17" s="13"/>
      <c r="G17" s="10" t="s">
        <v>35</v>
      </c>
      <c r="H17" s="17">
        <v>2</v>
      </c>
      <c r="I17" s="10" t="s">
        <v>55</v>
      </c>
    </row>
    <row r="18" spans="1:12" x14ac:dyDescent="0.35">
      <c r="E18" s="202"/>
      <c r="F18" s="14"/>
      <c r="G18" s="10" t="s">
        <v>31</v>
      </c>
      <c r="H18" s="17">
        <v>1</v>
      </c>
      <c r="I18" s="10" t="s">
        <v>56</v>
      </c>
    </row>
    <row r="19" spans="1:12" x14ac:dyDescent="0.35">
      <c r="E19" s="203" t="s">
        <v>51</v>
      </c>
      <c r="F19" s="37"/>
      <c r="G19" s="3" t="s">
        <v>34</v>
      </c>
      <c r="H19" s="3">
        <v>1</v>
      </c>
      <c r="I19" s="10"/>
    </row>
    <row r="20" spans="1:12" x14ac:dyDescent="0.35">
      <c r="E20" s="203"/>
      <c r="F20" s="37"/>
      <c r="G20" s="3" t="s">
        <v>35</v>
      </c>
      <c r="H20" s="3">
        <v>2</v>
      </c>
      <c r="I20" s="10"/>
    </row>
    <row r="21" spans="1:12" x14ac:dyDescent="0.35">
      <c r="E21" s="203"/>
      <c r="F21" s="37"/>
      <c r="G21" s="3" t="s">
        <v>31</v>
      </c>
      <c r="H21" s="3">
        <v>3</v>
      </c>
      <c r="I21" s="10"/>
    </row>
    <row r="22" spans="1:12" x14ac:dyDescent="0.35">
      <c r="E22" s="23"/>
      <c r="F22" s="23"/>
    </row>
    <row r="23" spans="1:12" x14ac:dyDescent="0.35">
      <c r="A23" t="s">
        <v>18</v>
      </c>
      <c r="B23" s="7" t="s">
        <v>22</v>
      </c>
      <c r="G23" s="38" t="s">
        <v>47</v>
      </c>
      <c r="H23" t="s">
        <v>93</v>
      </c>
    </row>
    <row r="24" spans="1:12" x14ac:dyDescent="0.35">
      <c r="B24" s="9" t="s">
        <v>23</v>
      </c>
      <c r="G24" s="39"/>
    </row>
    <row r="25" spans="1:12" x14ac:dyDescent="0.35">
      <c r="C25" s="196" t="s">
        <v>48</v>
      </c>
      <c r="D25" s="196"/>
      <c r="E25" s="196"/>
      <c r="F25" s="196"/>
      <c r="G25" s="196"/>
      <c r="H25" s="196"/>
      <c r="I25" s="196"/>
      <c r="J25" s="196"/>
    </row>
    <row r="26" spans="1:12" x14ac:dyDescent="0.35">
      <c r="B26" s="20" t="s">
        <v>25</v>
      </c>
      <c r="C26" s="11" t="s">
        <v>26</v>
      </c>
      <c r="D26" s="189" t="s">
        <v>24</v>
      </c>
      <c r="E26" s="189"/>
      <c r="F26" s="36"/>
      <c r="G26" s="197"/>
      <c r="H26" s="198"/>
      <c r="I26" s="198"/>
      <c r="J26" s="199"/>
    </row>
    <row r="28" spans="1:12" ht="58" x14ac:dyDescent="0.35">
      <c r="A28" s="40" t="s">
        <v>32</v>
      </c>
      <c r="B28" s="21" t="s">
        <v>19</v>
      </c>
      <c r="C28" s="18" t="s">
        <v>20</v>
      </c>
      <c r="D28" s="52" t="s">
        <v>21</v>
      </c>
      <c r="E28" s="55" t="s">
        <v>45</v>
      </c>
      <c r="F28" s="2" t="s">
        <v>62</v>
      </c>
      <c r="G28" s="48" t="s">
        <v>60</v>
      </c>
      <c r="H28" s="15" t="s">
        <v>49</v>
      </c>
      <c r="I28" s="15" t="s">
        <v>50</v>
      </c>
      <c r="J28" s="15" t="s">
        <v>51</v>
      </c>
      <c r="K28" s="50" t="s">
        <v>92</v>
      </c>
      <c r="L28" s="15" t="s">
        <v>61</v>
      </c>
    </row>
    <row r="29" spans="1:12" hidden="1" x14ac:dyDescent="0.35">
      <c r="D29" s="53" t="s">
        <v>43</v>
      </c>
      <c r="E29" s="56" t="s">
        <v>28</v>
      </c>
      <c r="G29" s="39"/>
      <c r="K29" s="45"/>
      <c r="L29" s="10"/>
    </row>
    <row r="30" spans="1:12" hidden="1" x14ac:dyDescent="0.35">
      <c r="D30" s="53"/>
      <c r="E30" s="56" t="s">
        <v>29</v>
      </c>
      <c r="G30" s="39"/>
      <c r="K30" s="45"/>
      <c r="L30" s="10"/>
    </row>
    <row r="31" spans="1:12" ht="58" x14ac:dyDescent="0.35">
      <c r="B31" s="200" t="s">
        <v>59</v>
      </c>
      <c r="C31" s="3" t="s">
        <v>40</v>
      </c>
      <c r="D31" s="54" t="s">
        <v>44</v>
      </c>
      <c r="E31" s="57" t="s">
        <v>46</v>
      </c>
      <c r="F31" s="24" t="s">
        <v>35</v>
      </c>
      <c r="G31" s="49" t="s">
        <v>31</v>
      </c>
      <c r="H31" s="26" t="s">
        <v>52</v>
      </c>
      <c r="I31" s="25" t="s">
        <v>34</v>
      </c>
      <c r="J31" s="3" t="s">
        <v>34</v>
      </c>
      <c r="K31" s="51" t="s">
        <v>31</v>
      </c>
      <c r="L31" s="10"/>
    </row>
    <row r="32" spans="1:12" x14ac:dyDescent="0.35">
      <c r="B32" s="201"/>
      <c r="C32" s="10"/>
      <c r="D32" s="54" t="s">
        <v>27</v>
      </c>
      <c r="E32" s="58"/>
      <c r="F32" s="10"/>
      <c r="G32" s="20"/>
      <c r="H32" s="10"/>
      <c r="I32" s="10"/>
      <c r="J32" s="10"/>
      <c r="K32" s="51"/>
      <c r="L32" s="10"/>
    </row>
    <row r="33" spans="1:14" x14ac:dyDescent="0.35">
      <c r="B33" s="201"/>
      <c r="C33" s="10"/>
      <c r="D33" s="54"/>
      <c r="E33" s="58"/>
      <c r="F33" s="10"/>
      <c r="G33" s="20"/>
      <c r="H33" s="10"/>
      <c r="I33" s="10"/>
      <c r="J33" s="10"/>
      <c r="K33" s="51"/>
      <c r="L33" s="10"/>
    </row>
    <row r="34" spans="1:14" x14ac:dyDescent="0.35">
      <c r="B34" s="201"/>
      <c r="C34" s="10" t="s">
        <v>41</v>
      </c>
      <c r="D34" s="54"/>
      <c r="E34" s="58"/>
      <c r="F34" s="10"/>
      <c r="G34" s="20"/>
      <c r="H34" s="10"/>
      <c r="I34" s="10"/>
      <c r="J34" s="10"/>
      <c r="K34" s="51"/>
      <c r="L34" s="10"/>
    </row>
    <row r="35" spans="1:14" x14ac:dyDescent="0.35">
      <c r="B35" s="201"/>
      <c r="C35" s="10"/>
      <c r="D35" s="54"/>
      <c r="E35" s="58"/>
      <c r="F35" s="10"/>
      <c r="G35" s="20"/>
      <c r="H35" s="10"/>
      <c r="I35" s="10"/>
      <c r="J35" s="10"/>
      <c r="K35" s="51"/>
      <c r="L35" s="10"/>
    </row>
    <row r="36" spans="1:14" x14ac:dyDescent="0.35">
      <c r="B36" s="202"/>
      <c r="C36" s="10" t="s">
        <v>42</v>
      </c>
      <c r="D36" s="54"/>
      <c r="E36" s="58"/>
      <c r="F36" s="10"/>
      <c r="G36" s="20"/>
      <c r="H36" s="10"/>
      <c r="I36" s="10"/>
      <c r="J36" s="10"/>
      <c r="K36" s="51"/>
      <c r="L36" s="10"/>
    </row>
    <row r="39" spans="1:14" ht="58" x14ac:dyDescent="0.35">
      <c r="A39" s="40" t="s">
        <v>63</v>
      </c>
      <c r="B39" s="21" t="s">
        <v>19</v>
      </c>
      <c r="C39" s="18" t="s">
        <v>20</v>
      </c>
      <c r="D39" s="2" t="s">
        <v>21</v>
      </c>
      <c r="E39" s="2" t="s">
        <v>45</v>
      </c>
      <c r="F39" s="41" t="s">
        <v>62</v>
      </c>
      <c r="G39" s="27" t="s">
        <v>60</v>
      </c>
      <c r="H39" s="15" t="s">
        <v>49</v>
      </c>
      <c r="I39" s="15" t="s">
        <v>50</v>
      </c>
      <c r="J39" s="15" t="s">
        <v>51</v>
      </c>
      <c r="K39" s="27" t="s">
        <v>53</v>
      </c>
      <c r="L39" s="42" t="s">
        <v>61</v>
      </c>
    </row>
    <row r="40" spans="1:14" x14ac:dyDescent="0.35">
      <c r="D40" t="s">
        <v>43</v>
      </c>
      <c r="E40" t="s">
        <v>28</v>
      </c>
    </row>
    <row r="41" spans="1:14" x14ac:dyDescent="0.35">
      <c r="E41" t="s">
        <v>29</v>
      </c>
    </row>
    <row r="42" spans="1:14" ht="58" x14ac:dyDescent="0.35">
      <c r="B42" s="200" t="s">
        <v>59</v>
      </c>
      <c r="C42" s="3" t="s">
        <v>40</v>
      </c>
      <c r="D42" s="3">
        <v>3</v>
      </c>
      <c r="E42" s="24">
        <v>2</v>
      </c>
      <c r="F42" s="24">
        <f>D42*E42*K42</f>
        <v>6</v>
      </c>
      <c r="G42" s="58">
        <v>1</v>
      </c>
      <c r="H42" s="26" t="s">
        <v>52</v>
      </c>
      <c r="I42" s="58">
        <v>3</v>
      </c>
      <c r="J42" s="58">
        <v>1</v>
      </c>
      <c r="K42" s="3">
        <v>1</v>
      </c>
      <c r="L42">
        <f>G42*I42*J42</f>
        <v>3</v>
      </c>
    </row>
    <row r="43" spans="1:14" x14ac:dyDescent="0.35">
      <c r="B43" s="201"/>
      <c r="C43" s="10"/>
      <c r="D43" s="10" t="s">
        <v>27</v>
      </c>
      <c r="E43" s="10"/>
      <c r="F43" s="10"/>
      <c r="G43" s="10">
        <v>1</v>
      </c>
      <c r="H43" s="10"/>
      <c r="I43" s="10">
        <v>2</v>
      </c>
      <c r="J43" s="10">
        <v>3</v>
      </c>
      <c r="K43" s="10"/>
      <c r="L43">
        <f>G43*I43*J43</f>
        <v>6</v>
      </c>
    </row>
    <row r="44" spans="1:14" x14ac:dyDescent="0.35">
      <c r="B44" s="201"/>
      <c r="C44" s="10"/>
      <c r="D44" s="10"/>
      <c r="E44" s="10"/>
      <c r="F44" s="10"/>
      <c r="G44" s="10"/>
      <c r="H44" s="10"/>
      <c r="I44" s="10"/>
      <c r="J44" s="10"/>
      <c r="K44" s="10"/>
    </row>
    <row r="45" spans="1:14" x14ac:dyDescent="0.35">
      <c r="B45" s="201"/>
      <c r="C45" s="10" t="s">
        <v>41</v>
      </c>
      <c r="D45" s="10"/>
      <c r="E45" s="10"/>
      <c r="F45" s="10"/>
      <c r="G45" s="10"/>
      <c r="H45" s="10"/>
      <c r="I45" s="10"/>
      <c r="J45" s="10"/>
      <c r="K45" s="10"/>
    </row>
    <row r="46" spans="1:14" x14ac:dyDescent="0.35">
      <c r="B46" s="201"/>
      <c r="C46" s="10"/>
      <c r="D46" s="10"/>
      <c r="E46" s="10"/>
      <c r="F46" s="10"/>
      <c r="G46" s="10"/>
      <c r="H46" s="10"/>
      <c r="I46" s="10"/>
      <c r="J46" s="10"/>
      <c r="K46" s="10"/>
    </row>
    <row r="47" spans="1:14" x14ac:dyDescent="0.35">
      <c r="B47" s="202"/>
      <c r="C47" s="10" t="s">
        <v>42</v>
      </c>
      <c r="D47" s="10"/>
      <c r="E47" s="10"/>
      <c r="F47" s="10"/>
      <c r="G47" s="10"/>
      <c r="H47" s="10"/>
      <c r="I47" s="10"/>
      <c r="J47" s="10"/>
      <c r="K47" s="10"/>
    </row>
    <row r="48" spans="1:14" x14ac:dyDescent="0.35">
      <c r="N48" t="s">
        <v>128</v>
      </c>
    </row>
    <row r="50" spans="1:23" ht="101.5" x14ac:dyDescent="0.35">
      <c r="A50" s="40" t="s">
        <v>65</v>
      </c>
      <c r="B50" s="21" t="s">
        <v>19</v>
      </c>
      <c r="C50" s="18" t="s">
        <v>20</v>
      </c>
      <c r="D50" s="2" t="s">
        <v>21</v>
      </c>
      <c r="E50" s="2" t="s">
        <v>45</v>
      </c>
      <c r="F50" s="41" t="s">
        <v>62</v>
      </c>
      <c r="G50" s="27" t="s">
        <v>60</v>
      </c>
      <c r="H50" s="15" t="s">
        <v>49</v>
      </c>
      <c r="I50" s="27" t="s">
        <v>95</v>
      </c>
      <c r="J50" s="15" t="s">
        <v>51</v>
      </c>
      <c r="K50" s="205" t="s">
        <v>94</v>
      </c>
      <c r="L50" s="205"/>
      <c r="M50" s="27" t="s">
        <v>61</v>
      </c>
      <c r="N50" s="44" t="s">
        <v>66</v>
      </c>
      <c r="P50" s="206" t="s">
        <v>72</v>
      </c>
      <c r="Q50" s="207"/>
      <c r="R50" s="207"/>
      <c r="S50" s="207"/>
      <c r="W50" t="s">
        <v>74</v>
      </c>
    </row>
    <row r="51" spans="1:23" x14ac:dyDescent="0.35">
      <c r="A51" s="10"/>
      <c r="B51" s="10"/>
      <c r="C51" s="10"/>
      <c r="D51" s="10" t="s">
        <v>43</v>
      </c>
      <c r="E51" s="10" t="s">
        <v>28</v>
      </c>
      <c r="F51" s="10"/>
      <c r="G51" s="10"/>
      <c r="H51" s="10"/>
      <c r="I51" s="10"/>
      <c r="J51" s="10"/>
      <c r="K51" s="10"/>
      <c r="L51" s="10"/>
      <c r="M51" s="10"/>
      <c r="N51" s="10"/>
      <c r="P51" s="208" t="s">
        <v>67</v>
      </c>
      <c r="Q51" s="208"/>
      <c r="R51" s="208" t="s">
        <v>68</v>
      </c>
      <c r="S51" s="208" t="s">
        <v>69</v>
      </c>
      <c r="W51" t="s">
        <v>75</v>
      </c>
    </row>
    <row r="52" spans="1:23" x14ac:dyDescent="0.35">
      <c r="A52" s="10"/>
      <c r="B52" s="10"/>
      <c r="C52" s="10"/>
      <c r="D52" s="10"/>
      <c r="E52" s="10" t="s">
        <v>29</v>
      </c>
      <c r="F52" s="10"/>
      <c r="G52" s="10"/>
      <c r="H52" s="10"/>
      <c r="I52" s="10"/>
      <c r="J52" s="10"/>
      <c r="K52" s="10"/>
      <c r="L52" s="10"/>
      <c r="M52" s="10"/>
      <c r="N52" s="10"/>
      <c r="P52" s="208"/>
      <c r="Q52" s="208"/>
      <c r="R52" s="208"/>
      <c r="S52" s="208"/>
      <c r="W52" s="7" t="s">
        <v>76</v>
      </c>
    </row>
    <row r="53" spans="1:23" ht="145" x14ac:dyDescent="0.35">
      <c r="A53" s="10"/>
      <c r="B53" s="204" t="s">
        <v>140</v>
      </c>
      <c r="C53" s="3" t="s">
        <v>40</v>
      </c>
      <c r="D53" s="3">
        <v>3</v>
      </c>
      <c r="E53" s="24">
        <v>2</v>
      </c>
      <c r="F53" s="24">
        <f>D53*E53*K53</f>
        <v>28800000</v>
      </c>
      <c r="G53" s="25">
        <v>0.5</v>
      </c>
      <c r="H53" s="26" t="s">
        <v>52</v>
      </c>
      <c r="I53" s="25">
        <v>0.8</v>
      </c>
      <c r="J53" s="3">
        <v>1</v>
      </c>
      <c r="K53" s="19">
        <f>6000000*I53</f>
        <v>4800000</v>
      </c>
      <c r="L53" s="19">
        <f>K53*5*G53</f>
        <v>12000000</v>
      </c>
      <c r="M53" s="10">
        <f>G53*I53*J53*K53</f>
        <v>1920000</v>
      </c>
      <c r="N53" s="16" t="s">
        <v>73</v>
      </c>
      <c r="P53" s="209" t="s">
        <v>70</v>
      </c>
      <c r="Q53" s="209"/>
      <c r="R53" s="16" t="s">
        <v>70</v>
      </c>
      <c r="S53" s="16" t="s">
        <v>71</v>
      </c>
      <c r="W53" t="s">
        <v>77</v>
      </c>
    </row>
    <row r="54" spans="1:23" x14ac:dyDescent="0.35">
      <c r="A54" s="10"/>
      <c r="B54" s="204"/>
      <c r="C54" s="10"/>
      <c r="D54" s="10" t="s">
        <v>27</v>
      </c>
      <c r="E54" s="10"/>
      <c r="F54" s="10"/>
      <c r="G54" s="10">
        <v>1</v>
      </c>
      <c r="H54" s="10"/>
      <c r="I54" s="10">
        <v>2</v>
      </c>
      <c r="J54" s="10">
        <v>3</v>
      </c>
      <c r="K54" s="10"/>
      <c r="L54" s="10"/>
      <c r="M54" s="10">
        <f>G54*I54*J54*K54</f>
        <v>0</v>
      </c>
      <c r="N54" s="10"/>
      <c r="W54" t="s">
        <v>78</v>
      </c>
    </row>
    <row r="55" spans="1:23" x14ac:dyDescent="0.35">
      <c r="A55" s="10"/>
      <c r="B55" s="204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1:23" x14ac:dyDescent="0.35">
      <c r="A56" s="10"/>
      <c r="B56" s="204"/>
      <c r="C56" s="10" t="s">
        <v>41</v>
      </c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</row>
    <row r="57" spans="1:23" x14ac:dyDescent="0.35">
      <c r="A57" s="10"/>
      <c r="B57" s="204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</row>
    <row r="58" spans="1:23" x14ac:dyDescent="0.35">
      <c r="A58" s="10"/>
      <c r="B58" s="204"/>
      <c r="C58" s="10" t="s">
        <v>42</v>
      </c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</row>
    <row r="62" spans="1:23" x14ac:dyDescent="0.35">
      <c r="H62" s="145" t="s">
        <v>80</v>
      </c>
      <c r="I62" s="145"/>
    </row>
    <row r="63" spans="1:23" x14ac:dyDescent="0.35">
      <c r="H63" t="s">
        <v>79</v>
      </c>
      <c r="I63" t="s">
        <v>83</v>
      </c>
      <c r="K63">
        <v>3</v>
      </c>
      <c r="L63" s="45" t="s">
        <v>87</v>
      </c>
      <c r="M63" s="187" t="s">
        <v>88</v>
      </c>
    </row>
    <row r="64" spans="1:23" x14ac:dyDescent="0.35">
      <c r="H64" t="s">
        <v>81</v>
      </c>
      <c r="I64" t="s">
        <v>84</v>
      </c>
      <c r="K64">
        <v>5</v>
      </c>
      <c r="L64" s="39"/>
      <c r="M64" s="187"/>
    </row>
    <row r="65" spans="8:13" x14ac:dyDescent="0.35">
      <c r="H65" t="s">
        <v>82</v>
      </c>
      <c r="I65" t="s">
        <v>85</v>
      </c>
      <c r="K65" t="s">
        <v>86</v>
      </c>
      <c r="L65" s="39"/>
      <c r="M65" s="187"/>
    </row>
  </sheetData>
  <mergeCells count="19">
    <mergeCell ref="P50:S50"/>
    <mergeCell ref="P51:Q52"/>
    <mergeCell ref="R51:R52"/>
    <mergeCell ref="S51:S52"/>
    <mergeCell ref="P53:Q53"/>
    <mergeCell ref="H62:I62"/>
    <mergeCell ref="M63:M65"/>
    <mergeCell ref="B1:E1"/>
    <mergeCell ref="D26:E26"/>
    <mergeCell ref="E8:E11"/>
    <mergeCell ref="E12:E15"/>
    <mergeCell ref="C25:J25"/>
    <mergeCell ref="G26:J26"/>
    <mergeCell ref="E16:E18"/>
    <mergeCell ref="E19:E21"/>
    <mergeCell ref="B31:B36"/>
    <mergeCell ref="B42:B47"/>
    <mergeCell ref="B53:B58"/>
    <mergeCell ref="K50:L50"/>
  </mergeCells>
  <pageMargins left="0.7" right="0.7" top="0.75" bottom="0.75" header="0.3" footer="0.3"/>
  <pageSetup paperSize="9" orientation="portrait" verticalDpi="3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743A4-8AA6-469B-8441-BA1A8FE7B1FD}">
  <dimension ref="C1:E12"/>
  <sheetViews>
    <sheetView workbookViewId="0">
      <selection activeCell="F4" sqref="F4"/>
    </sheetView>
  </sheetViews>
  <sheetFormatPr defaultRowHeight="14.5" x14ac:dyDescent="0.35"/>
  <cols>
    <col min="3" max="3" width="50.453125" customWidth="1"/>
    <col min="4" max="4" width="44.81640625" customWidth="1"/>
  </cols>
  <sheetData>
    <row r="1" spans="3:5" ht="31" x14ac:dyDescent="0.7">
      <c r="C1" s="130" t="s">
        <v>150</v>
      </c>
      <c r="D1" s="130" t="s">
        <v>147</v>
      </c>
    </row>
    <row r="2" spans="3:5" ht="31" x14ac:dyDescent="0.7">
      <c r="C2" s="130">
        <v>10</v>
      </c>
      <c r="D2" s="131">
        <v>10000000</v>
      </c>
    </row>
    <row r="5" spans="3:5" ht="31" x14ac:dyDescent="0.7">
      <c r="C5" s="132" t="s">
        <v>149</v>
      </c>
    </row>
    <row r="6" spans="3:5" ht="31" x14ac:dyDescent="0.7">
      <c r="C6" s="132" t="s">
        <v>148</v>
      </c>
    </row>
    <row r="10" spans="3:5" x14ac:dyDescent="0.35">
      <c r="C10" s="135">
        <f>D10*E10</f>
        <v>3000000</v>
      </c>
      <c r="D10" s="133">
        <v>10000000</v>
      </c>
      <c r="E10" s="136">
        <v>0.3</v>
      </c>
    </row>
    <row r="11" spans="3:5" x14ac:dyDescent="0.35">
      <c r="C11" s="134">
        <v>0.5</v>
      </c>
    </row>
    <row r="12" spans="3:5" ht="26" x14ac:dyDescent="0.6">
      <c r="C12" s="122">
        <f>(C10*C11)*C2</f>
        <v>15000000</v>
      </c>
    </row>
  </sheetData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8E5B9-1E0A-4918-BEA8-A76DBEA3ED4D}">
  <dimension ref="D2:P22"/>
  <sheetViews>
    <sheetView tabSelected="1" topLeftCell="D1" zoomScale="130" zoomScaleNormal="130" workbookViewId="0">
      <selection activeCell="L13" sqref="L13:N13"/>
    </sheetView>
  </sheetViews>
  <sheetFormatPr defaultRowHeight="14.5" x14ac:dyDescent="0.35"/>
  <cols>
    <col min="4" max="4" width="15.453125" customWidth="1"/>
    <col min="14" max="14" width="15" customWidth="1"/>
    <col min="15" max="15" width="15.6328125" customWidth="1"/>
  </cols>
  <sheetData>
    <row r="2" spans="4:16" x14ac:dyDescent="0.35">
      <c r="E2" s="204">
        <v>10</v>
      </c>
      <c r="F2" s="204"/>
      <c r="G2" s="204"/>
      <c r="H2" s="10">
        <v>4</v>
      </c>
      <c r="I2" s="10">
        <v>4</v>
      </c>
      <c r="J2" s="10">
        <v>2</v>
      </c>
    </row>
    <row r="3" spans="4:16" x14ac:dyDescent="0.35">
      <c r="D3" s="117" t="s">
        <v>151</v>
      </c>
      <c r="E3" s="214" t="s">
        <v>179</v>
      </c>
      <c r="F3" s="214"/>
      <c r="G3" s="214"/>
      <c r="H3" s="113" t="s">
        <v>152</v>
      </c>
      <c r="I3" s="114" t="s">
        <v>153</v>
      </c>
      <c r="J3" s="115" t="s">
        <v>154</v>
      </c>
      <c r="K3" s="211"/>
      <c r="L3" s="211"/>
      <c r="M3" s="211"/>
      <c r="N3" s="211"/>
      <c r="O3" s="211"/>
    </row>
    <row r="4" spans="4:16" x14ac:dyDescent="0.35">
      <c r="D4" s="112"/>
      <c r="E4" s="215" t="s">
        <v>195</v>
      </c>
      <c r="F4" s="215"/>
      <c r="G4" s="215"/>
      <c r="H4" s="215"/>
      <c r="I4" s="215"/>
      <c r="J4" s="215"/>
      <c r="K4" s="105"/>
      <c r="L4" s="105"/>
      <c r="M4" s="105"/>
      <c r="N4" s="105"/>
      <c r="O4" s="105"/>
    </row>
    <row r="5" spans="4:16" x14ac:dyDescent="0.35">
      <c r="D5" s="112"/>
      <c r="E5" s="204">
        <f>SUM(E2:J2)</f>
        <v>20</v>
      </c>
      <c r="F5" s="204"/>
      <c r="G5" s="204"/>
      <c r="H5" s="204"/>
      <c r="I5" s="204"/>
      <c r="J5" s="204"/>
      <c r="O5" s="7" t="s">
        <v>192</v>
      </c>
    </row>
    <row r="6" spans="4:16" x14ac:dyDescent="0.35">
      <c r="D6" s="112"/>
    </row>
    <row r="7" spans="4:16" x14ac:dyDescent="0.35">
      <c r="D7" s="112"/>
      <c r="E7" s="217" t="s">
        <v>188</v>
      </c>
      <c r="F7" s="217"/>
      <c r="G7" s="217"/>
      <c r="H7" s="217"/>
      <c r="I7" s="217"/>
      <c r="J7" s="217"/>
      <c r="K7" s="217"/>
      <c r="L7" s="105"/>
      <c r="M7" s="105"/>
      <c r="N7" s="105"/>
      <c r="O7" s="105"/>
    </row>
    <row r="8" spans="4:16" x14ac:dyDescent="0.35">
      <c r="D8" s="112"/>
      <c r="E8" s="204">
        <v>20</v>
      </c>
      <c r="F8" s="204"/>
      <c r="G8" s="204"/>
      <c r="H8" s="204"/>
      <c r="I8" s="204"/>
      <c r="J8" s="204"/>
      <c r="K8" s="204"/>
      <c r="O8" s="7" t="s">
        <v>191</v>
      </c>
    </row>
    <row r="9" spans="4:16" x14ac:dyDescent="0.35">
      <c r="D9" s="112"/>
    </row>
    <row r="10" spans="4:16" x14ac:dyDescent="0.35">
      <c r="D10" s="112"/>
      <c r="E10" s="216" t="s">
        <v>189</v>
      </c>
      <c r="F10" s="216"/>
      <c r="G10" s="216"/>
      <c r="H10" s="216"/>
      <c r="I10" s="216"/>
      <c r="J10" s="216"/>
      <c r="K10" s="216"/>
      <c r="L10" s="216"/>
      <c r="M10" s="216"/>
      <c r="N10" s="216"/>
      <c r="O10" s="105"/>
    </row>
    <row r="11" spans="4:16" x14ac:dyDescent="0.35">
      <c r="D11" s="112"/>
      <c r="E11" s="213">
        <v>24</v>
      </c>
      <c r="F11" s="213"/>
      <c r="G11" s="213"/>
      <c r="H11" s="213"/>
      <c r="I11" s="213"/>
      <c r="J11" s="213"/>
      <c r="K11" s="213"/>
      <c r="L11" s="213"/>
      <c r="M11" s="213"/>
      <c r="N11" s="213"/>
      <c r="O11" s="7" t="s">
        <v>190</v>
      </c>
    </row>
    <row r="12" spans="4:16" x14ac:dyDescent="0.35">
      <c r="D12" s="112"/>
      <c r="E12" s="23"/>
      <c r="F12" s="23"/>
      <c r="G12" s="23"/>
      <c r="H12" s="23"/>
      <c r="I12" s="23"/>
      <c r="J12" s="23"/>
      <c r="K12" s="23"/>
      <c r="L12" s="23"/>
      <c r="M12" s="23"/>
      <c r="N12" s="23"/>
    </row>
    <row r="13" spans="4:16" ht="31" x14ac:dyDescent="0.7">
      <c r="D13" s="103" t="s">
        <v>171</v>
      </c>
      <c r="E13" s="210" t="s">
        <v>173</v>
      </c>
      <c r="F13" s="210"/>
      <c r="G13" s="210"/>
      <c r="H13" s="210"/>
      <c r="I13" s="210"/>
      <c r="J13" s="210"/>
      <c r="K13" s="210"/>
      <c r="L13" s="212" t="s">
        <v>193</v>
      </c>
      <c r="M13" s="212"/>
      <c r="N13" s="212"/>
      <c r="O13" s="111" t="s">
        <v>172</v>
      </c>
    </row>
    <row r="16" spans="4:16" ht="15" thickBot="1" x14ac:dyDescent="0.4">
      <c r="P16" s="116"/>
    </row>
    <row r="17" spans="4:16" x14ac:dyDescent="0.35">
      <c r="D17" s="108" t="s">
        <v>151</v>
      </c>
      <c r="E17" s="74" t="s">
        <v>181</v>
      </c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5"/>
    </row>
    <row r="18" spans="4:16" x14ac:dyDescent="0.35">
      <c r="D18" s="109" t="s">
        <v>179</v>
      </c>
      <c r="E18" t="s">
        <v>180</v>
      </c>
      <c r="P18" s="91"/>
    </row>
    <row r="19" spans="4:16" x14ac:dyDescent="0.35">
      <c r="D19" s="109" t="s">
        <v>182</v>
      </c>
      <c r="E19" t="s">
        <v>183</v>
      </c>
      <c r="P19" s="91"/>
    </row>
    <row r="20" spans="4:16" x14ac:dyDescent="0.35">
      <c r="D20" s="109" t="s">
        <v>155</v>
      </c>
      <c r="E20" t="s">
        <v>186</v>
      </c>
      <c r="P20" s="91"/>
    </row>
    <row r="21" spans="4:16" x14ac:dyDescent="0.35">
      <c r="D21" s="109" t="s">
        <v>184</v>
      </c>
      <c r="E21" t="s">
        <v>187</v>
      </c>
      <c r="P21" s="91"/>
    </row>
    <row r="22" spans="4:16" ht="15" thickBot="1" x14ac:dyDescent="0.4">
      <c r="D22" s="110" t="s">
        <v>185</v>
      </c>
      <c r="E22" s="106" t="s">
        <v>194</v>
      </c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7"/>
    </row>
  </sheetData>
  <mergeCells count="11">
    <mergeCell ref="E13:K13"/>
    <mergeCell ref="K3:O3"/>
    <mergeCell ref="L13:N13"/>
    <mergeCell ref="E2:G2"/>
    <mergeCell ref="E5:J5"/>
    <mergeCell ref="E8:K8"/>
    <mergeCell ref="E11:N11"/>
    <mergeCell ref="E3:G3"/>
    <mergeCell ref="E4:J4"/>
    <mergeCell ref="E10:N10"/>
    <mergeCell ref="E7:K7"/>
  </mergeCells>
  <conditionalFormatting sqref="E5:J5">
    <cfRule type="expression" dxfId="1" priority="2">
      <formula>$E$5&gt;$E$8</formula>
    </cfRule>
  </conditionalFormatting>
  <conditionalFormatting sqref="E8:K8">
    <cfRule type="expression" dxfId="0" priority="1">
      <formula>$E$8&gt;$E$11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CONCEPT</vt:lpstr>
      <vt:lpstr>LOSS SCENARIO</vt:lpstr>
      <vt:lpstr>EXAMPLE</vt:lpstr>
      <vt:lpstr>VALUASI</vt:lpstr>
      <vt:lpstr>BCP 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Inhousetrainer.NET</dc:creator>
  <cp:lastModifiedBy>HERY PURNAMA</cp:lastModifiedBy>
  <dcterms:created xsi:type="dcterms:W3CDTF">2022-04-13T05:11:55Z</dcterms:created>
  <dcterms:modified xsi:type="dcterms:W3CDTF">2026-01-08T07:13:28Z</dcterms:modified>
</cp:coreProperties>
</file>